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\\domain\Папка обмена РЭК\Гусельщиков\от Шестаковой\!2024 РЕГУЛИРОВАНИЕ\на 20230501\"/>
    </mc:Choice>
  </mc:AlternateContent>
  <xr:revisionPtr revIDLastSave="0" documentId="13_ncr:1_{AD543DD7-13FB-4C2A-B422-FD116038B6B9}" xr6:coauthVersionLast="47" xr6:coauthVersionMax="47" xr10:uidLastSave="{00000000-0000-0000-0000-000000000000}"/>
  <bookViews>
    <workbookView xWindow="-120" yWindow="-120" windowWidth="29040" windowHeight="15840" firstSheet="2" activeTab="17" xr2:uid="{00000000-000D-0000-FFFF-FFFF00000000}"/>
  </bookViews>
  <sheets>
    <sheet name="таб 1" sheetId="4" r:id="rId1"/>
    <sheet name="таб 2" sheetId="21" r:id="rId2"/>
    <sheet name="таб 3 " sheetId="1" r:id="rId3"/>
    <sheet name="таб 4" sheetId="35" r:id="rId4"/>
    <sheet name="таб 5" sheetId="19" r:id="rId5"/>
    <sheet name="таб 6" sheetId="20" r:id="rId6"/>
    <sheet name="таб 7" sheetId="12" r:id="rId7"/>
    <sheet name="таб 8" sheetId="13" r:id="rId8"/>
    <sheet name="таб 9" sheetId="15" r:id="rId9"/>
    <sheet name="таб 10" sheetId="16" r:id="rId10"/>
    <sheet name="таб 11" sheetId="17" r:id="rId11"/>
    <sheet name="таб 12" sheetId="18" r:id="rId12"/>
    <sheet name="таб 13" sheetId="29" r:id="rId13"/>
    <sheet name="таб 14" sheetId="30" r:id="rId14"/>
    <sheet name="таб 15" sheetId="25" r:id="rId15"/>
    <sheet name="таб 16" sheetId="26" r:id="rId16"/>
    <sheet name="таб 17" sheetId="27" r:id="rId17"/>
    <sheet name="таб 18" sheetId="28" r:id="rId18"/>
    <sheet name="таб 19" sheetId="22" r:id="rId19"/>
    <sheet name="таб 20" sheetId="23" r:id="rId20"/>
    <sheet name="таб 21" sheetId="24" r:id="rId21"/>
    <sheet name="таб 22" sheetId="33" r:id="rId22"/>
    <sheet name="таб 23" sheetId="34" r:id="rId23"/>
  </sheets>
  <externalReferences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___xlfn.RTD" hidden="1">#NAME?</definedName>
    <definedName name="___ddd1" localSheetId="9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__ddd1" localSheetId="10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__ddd1" localSheetId="1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__ddd1" localSheetId="1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__ddd1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__ddd1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__ddd1" localSheetId="6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__ddd1" localSheetId="7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_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__xlfn.BAHTTEXT" hidden="1">#NAME?</definedName>
    <definedName name="___xlfn.RTD" hidden="1">#NAME?</definedName>
    <definedName name="__ddd1" localSheetId="9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_ddd1" localSheetId="10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_ddd1" localSheetId="1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_ddd1" localSheetId="1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_ddd1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_ddd1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_ddd1" localSheetId="6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_ddd1" localSheetId="7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_IntlFixup" hidden="1">TRUE</definedName>
    <definedName name="__xlfn.BAHTTEXT" hidden="1">#NAME?</definedName>
    <definedName name="__xlfn.RTD" hidden="1">#NAME?</definedName>
    <definedName name="_1___123Graph_ACHART_4" hidden="1">#N/A</definedName>
    <definedName name="_10__123Graph_XCHART_3" hidden="1">'[1]pasiva-skutečnost'!$A$15:$A$25</definedName>
    <definedName name="_12__123Graph_XCHART_4" hidden="1">#N/A</definedName>
    <definedName name="_13_Z_ðéóøíï_ïô_ìåì_11D5_A6F7_00508B6540C5_.wvu.Rows" hidden="1">#N/A</definedName>
    <definedName name="_15__123Graph_XCHART_4" hidden="1">'[1]pasiva-skutečnost'!$A$35:$A$48</definedName>
    <definedName name="_2___123Graph_XCHART_3" hidden="1">#N/A</definedName>
    <definedName name="_2__123Graph_ACHART_4" hidden="1">'[1]pasiva-skutečnost'!$C$35:$C$48</definedName>
    <definedName name="_3___123Graph_XCHART_4" hidden="1">#N/A</definedName>
    <definedName name="_4__123Graph_XCHART_3" hidden="1">'[1]pasiva-skutečnost'!$A$15:$A$25</definedName>
    <definedName name="_49Z_ðéóøíï_ïô_ìåì_11D5_A6F7_00508B6540C5_.wvu.Rows" hidden="1">#N/A</definedName>
    <definedName name="_5__123Graph_ACHART_4" hidden="1">'[1]pasiva-skutečnost'!$C$35:$C$48</definedName>
    <definedName name="_6__123Graph_ACHART_4" hidden="1">#N/A</definedName>
    <definedName name="_6__123Graph_XCHART_4" hidden="1">'[1]pasiva-skutečnost'!$A$35:$A$48</definedName>
    <definedName name="_9__123Graph_XCHART_3" hidden="1">#N/A</definedName>
    <definedName name="_ddd1" localSheetId="9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ddd1" localSheetId="10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ddd1" localSheetId="1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ddd1" localSheetId="1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ddd1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ddd1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ddd1" localSheetId="6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ddd1" localSheetId="7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Order1" hidden="1">255</definedName>
    <definedName name="_Order2" hidden="1">255</definedName>
    <definedName name="_Regression_Out" hidden="1">#N/A</definedName>
    <definedName name="_Regression_X" hidden="1">#N/A</definedName>
    <definedName name="_Regression_Y" hidden="1">#N/A</definedName>
    <definedName name="_xlnm._FilterDatabase" localSheetId="18" hidden="1">'таб 19'!$A$8:$AG$8</definedName>
    <definedName name="_xlnm._FilterDatabase" localSheetId="19" hidden="1">'таб 20'!$A$8:$AG$8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ccessDatabase" hidden="1">"C:\Documents and Settings\Stassovsky\My Documents\MF\Current\2001 PROJECT N_1.mdb"</definedName>
    <definedName name="AS2DocOpenMode" hidden="1">"AS2DocumentBrowse"</definedName>
    <definedName name="AS2NamedRange" hidden="1">5</definedName>
    <definedName name="BLPH1" localSheetId="9" hidden="1">'[2]Share Price 2002'!#REF!</definedName>
    <definedName name="BLPH1" localSheetId="10" hidden="1">'[2]Share Price 2002'!#REF!</definedName>
    <definedName name="BLPH1" localSheetId="12" hidden="1">'[2]Share Price 2002'!#REF!</definedName>
    <definedName name="BLPH1" localSheetId="13" hidden="1">'[2]Share Price 2002'!#REF!</definedName>
    <definedName name="BLPH1" localSheetId="1" hidden="1">'[2]Share Price 2002'!#REF!</definedName>
    <definedName name="BLPH1" localSheetId="19" hidden="1">'[2]Share Price 2002'!#REF!</definedName>
    <definedName name="BLPH1" localSheetId="6" hidden="1">'[2]Share Price 2002'!#REF!</definedName>
    <definedName name="BLPH1" localSheetId="7" hidden="1">'[2]Share Price 2002'!#REF!</definedName>
    <definedName name="BLPH1" hidden="1">'[2]Share Price 2002'!#REF!</definedName>
    <definedName name="BLPH10" localSheetId="9" hidden="1">[3]BlooData!$AB$3</definedName>
    <definedName name="BLPH10" localSheetId="10" hidden="1">[3]BlooData!$AB$3</definedName>
    <definedName name="BLPH10" localSheetId="6" hidden="1">[3]BlooData!$AB$3</definedName>
    <definedName name="BLPH10" localSheetId="7" hidden="1">[3]BlooData!$AB$3</definedName>
    <definedName name="BLPH10" hidden="1">[4]BlooData!$AB$3</definedName>
    <definedName name="BLPH11" localSheetId="9" hidden="1">[3]BlooData!$AE$3</definedName>
    <definedName name="BLPH11" localSheetId="10" hidden="1">[3]BlooData!$AE$3</definedName>
    <definedName name="BLPH11" localSheetId="6" hidden="1">[3]BlooData!$AE$3</definedName>
    <definedName name="BLPH11" localSheetId="7" hidden="1">[3]BlooData!$AE$3</definedName>
    <definedName name="BLPH11" hidden="1">[4]BlooData!$AE$3</definedName>
    <definedName name="BLPH12" localSheetId="9" hidden="1">[3]BlooData!$AH$3</definedName>
    <definedName name="BLPH12" localSheetId="10" hidden="1">[3]BlooData!$AH$3</definedName>
    <definedName name="BLPH12" localSheetId="6" hidden="1">[3]BlooData!$AH$3</definedName>
    <definedName name="BLPH12" localSheetId="7" hidden="1">[3]BlooData!$AH$3</definedName>
    <definedName name="BLPH12" hidden="1">[4]BlooData!$AH$3</definedName>
    <definedName name="BLPH13" localSheetId="9" hidden="1">[3]Values!#REF!</definedName>
    <definedName name="BLPH13" localSheetId="10" hidden="1">[3]Values!#REF!</definedName>
    <definedName name="BLPH13" localSheetId="12" hidden="1">[4]Values!#REF!</definedName>
    <definedName name="BLPH13" localSheetId="13" hidden="1">[4]Values!#REF!</definedName>
    <definedName name="BLPH13" localSheetId="1" hidden="1">[4]Values!#REF!</definedName>
    <definedName name="BLPH13" localSheetId="19" hidden="1">[4]Values!#REF!</definedName>
    <definedName name="BLPH13" localSheetId="6" hidden="1">[3]Values!#REF!</definedName>
    <definedName name="BLPH13" localSheetId="7" hidden="1">[3]Values!#REF!</definedName>
    <definedName name="BLPH13" hidden="1">[4]Values!#REF!</definedName>
    <definedName name="BLPH14" localSheetId="9" hidden="1">[3]Values!#REF!</definedName>
    <definedName name="BLPH14" localSheetId="10" hidden="1">[3]Values!#REF!</definedName>
    <definedName name="BLPH14" localSheetId="12" hidden="1">[4]Values!#REF!</definedName>
    <definedName name="BLPH14" localSheetId="13" hidden="1">[4]Values!#REF!</definedName>
    <definedName name="BLPH14" localSheetId="1" hidden="1">[4]Values!#REF!</definedName>
    <definedName name="BLPH14" localSheetId="19" hidden="1">[4]Values!#REF!</definedName>
    <definedName name="BLPH14" localSheetId="6" hidden="1">[3]Values!#REF!</definedName>
    <definedName name="BLPH14" localSheetId="7" hidden="1">[3]Values!#REF!</definedName>
    <definedName name="BLPH14" hidden="1">[4]Values!#REF!</definedName>
    <definedName name="BLPH15" localSheetId="9" hidden="1">[3]BlooData!$AK$3</definedName>
    <definedName name="BLPH15" localSheetId="10" hidden="1">[3]BlooData!$AK$3</definedName>
    <definedName name="BLPH15" localSheetId="6" hidden="1">[3]BlooData!$AK$3</definedName>
    <definedName name="BLPH15" localSheetId="7" hidden="1">[3]BlooData!$AK$3</definedName>
    <definedName name="BLPH15" hidden="1">[4]BlooData!$AK$3</definedName>
    <definedName name="BLPH16" localSheetId="9" hidden="1">[3]BlooData!$AN$3</definedName>
    <definedName name="BLPH16" localSheetId="10" hidden="1">[3]BlooData!$AN$3</definedName>
    <definedName name="BLPH16" localSheetId="6" hidden="1">[3]BlooData!$AN$3</definedName>
    <definedName name="BLPH16" localSheetId="7" hidden="1">[3]BlooData!$AN$3</definedName>
    <definedName name="BLPH16" hidden="1">[4]BlooData!$AN$3</definedName>
    <definedName name="BLPH17" localSheetId="9" hidden="1">[3]BlooData!$AQ$3</definedName>
    <definedName name="BLPH17" localSheetId="10" hidden="1">[3]BlooData!$AQ$3</definedName>
    <definedName name="BLPH17" localSheetId="6" hidden="1">[3]BlooData!$AQ$3</definedName>
    <definedName name="BLPH17" localSheetId="7" hidden="1">[3]BlooData!$AQ$3</definedName>
    <definedName name="BLPH17" hidden="1">[4]BlooData!$AQ$3</definedName>
    <definedName name="BLPH18" localSheetId="9" hidden="1">[3]BlooData!$AT$3</definedName>
    <definedName name="BLPH18" localSheetId="10" hidden="1">[3]BlooData!$AT$3</definedName>
    <definedName name="BLPH18" localSheetId="6" hidden="1">[3]BlooData!$AT$3</definedName>
    <definedName name="BLPH18" localSheetId="7" hidden="1">[3]BlooData!$AT$3</definedName>
    <definedName name="BLPH18" hidden="1">[4]BlooData!$AT$3</definedName>
    <definedName name="BLPH19" localSheetId="9" hidden="1">[3]BlooData!$AW$3</definedName>
    <definedName name="BLPH19" localSheetId="10" hidden="1">[3]BlooData!$AW$3</definedName>
    <definedName name="BLPH19" localSheetId="6" hidden="1">[3]BlooData!$AW$3</definedName>
    <definedName name="BLPH19" localSheetId="7" hidden="1">[3]BlooData!$AW$3</definedName>
    <definedName name="BLPH19" hidden="1">[4]BlooData!$AW$3</definedName>
    <definedName name="BLPH2" localSheetId="9" hidden="1">'[2]Share Price 2002'!#REF!</definedName>
    <definedName name="BLPH2" localSheetId="10" hidden="1">'[2]Share Price 2002'!#REF!</definedName>
    <definedName name="BLPH2" localSheetId="12" hidden="1">'[2]Share Price 2002'!#REF!</definedName>
    <definedName name="BLPH2" localSheetId="13" hidden="1">'[2]Share Price 2002'!#REF!</definedName>
    <definedName name="BLPH2" localSheetId="1" hidden="1">'[2]Share Price 2002'!#REF!</definedName>
    <definedName name="BLPH2" localSheetId="19" hidden="1">'[2]Share Price 2002'!#REF!</definedName>
    <definedName name="BLPH2" localSheetId="6" hidden="1">'[2]Share Price 2002'!#REF!</definedName>
    <definedName name="BLPH2" localSheetId="7" hidden="1">'[2]Share Price 2002'!#REF!</definedName>
    <definedName name="BLPH2" hidden="1">'[2]Share Price 2002'!#REF!</definedName>
    <definedName name="BLPH3" localSheetId="9" hidden="1">[3]BlooData!$G$3</definedName>
    <definedName name="BLPH3" localSheetId="10" hidden="1">[3]BlooData!$G$3</definedName>
    <definedName name="BLPH3" localSheetId="6" hidden="1">[3]BlooData!$G$3</definedName>
    <definedName name="BLPH3" localSheetId="7" hidden="1">[3]BlooData!$G$3</definedName>
    <definedName name="BLPH3" hidden="1">[4]BlooData!$G$3</definedName>
    <definedName name="BLPH4" localSheetId="9" hidden="1">'[5]EC552378 Corp Cusip8'!$A$3</definedName>
    <definedName name="BLPH4" localSheetId="10" hidden="1">'[5]EC552378 Corp Cusip8'!$A$3</definedName>
    <definedName name="BLPH4" localSheetId="6" hidden="1">'[5]EC552378 Corp Cusip8'!$A$3</definedName>
    <definedName name="BLPH4" localSheetId="7" hidden="1">'[5]EC552378 Corp Cusip8'!$A$3</definedName>
    <definedName name="BLPH4" hidden="1">'[6]EC552378 Corp Cusip8'!$A$3</definedName>
    <definedName name="BLPH5" localSheetId="9" hidden="1">'[5]TT333718 Govt'!$A$3</definedName>
    <definedName name="BLPH5" localSheetId="10" hidden="1">'[5]TT333718 Govt'!$A$3</definedName>
    <definedName name="BLPH5" localSheetId="6" hidden="1">'[5]TT333718 Govt'!$A$3</definedName>
    <definedName name="BLPH5" localSheetId="7" hidden="1">'[5]TT333718 Govt'!$A$3</definedName>
    <definedName name="BLPH5" hidden="1">'[6]TT333718 Govt'!$A$3</definedName>
    <definedName name="BLPH6" localSheetId="9" hidden="1">[3]BlooData!$P$3</definedName>
    <definedName name="BLPH6" localSheetId="10" hidden="1">[3]BlooData!$P$3</definedName>
    <definedName name="BLPH6" localSheetId="6" hidden="1">[3]BlooData!$P$3</definedName>
    <definedName name="BLPH6" localSheetId="7" hidden="1">[3]BlooData!$P$3</definedName>
    <definedName name="BLPH6" hidden="1">[4]BlooData!$P$3</definedName>
    <definedName name="BLPH7" localSheetId="9" hidden="1">[3]BlooData!$S$3</definedName>
    <definedName name="BLPH7" localSheetId="10" hidden="1">[3]BlooData!$S$3</definedName>
    <definedName name="BLPH7" localSheetId="6" hidden="1">[3]BlooData!$S$3</definedName>
    <definedName name="BLPH7" localSheetId="7" hidden="1">[3]BlooData!$S$3</definedName>
    <definedName name="BLPH7" hidden="1">[4]BlooData!$S$3</definedName>
    <definedName name="BLPH8" localSheetId="9" hidden="1">[3]BlooData!$V$3</definedName>
    <definedName name="BLPH8" localSheetId="10" hidden="1">[3]BlooData!$V$3</definedName>
    <definedName name="BLPH8" localSheetId="6" hidden="1">[3]BlooData!$V$3</definedName>
    <definedName name="BLPH8" localSheetId="7" hidden="1">[3]BlooData!$V$3</definedName>
    <definedName name="BLPH8" hidden="1">[4]BlooData!$V$3</definedName>
    <definedName name="BLPH9" localSheetId="9" hidden="1">[3]BlooData!$Y$3</definedName>
    <definedName name="BLPH9" localSheetId="10" hidden="1">[3]BlooData!$Y$3</definedName>
    <definedName name="BLPH9" localSheetId="6" hidden="1">[3]BlooData!$Y$3</definedName>
    <definedName name="BLPH9" localSheetId="7" hidden="1">[3]BlooData!$Y$3</definedName>
    <definedName name="BLPH9" hidden="1">[4]BlooData!$Y$3</definedName>
    <definedName name="CompOt" localSheetId="12">'таб 13'!CompOt</definedName>
    <definedName name="CompOt" localSheetId="13">'таб 14'!CompOt</definedName>
    <definedName name="CompOt" localSheetId="1">'таб 2'!CompOt</definedName>
    <definedName name="CompOt" localSheetId="19">#N/A</definedName>
    <definedName name="CompOt" localSheetId="3">#N/A</definedName>
    <definedName name="CompOt">[0]!CompOt</definedName>
    <definedName name="CompRas" localSheetId="12">'таб 13'!CompRas</definedName>
    <definedName name="CompRas" localSheetId="13">'таб 14'!CompRas</definedName>
    <definedName name="CompRas" localSheetId="1">'таб 2'!CompRas</definedName>
    <definedName name="CompRas" localSheetId="19">#N/A</definedName>
    <definedName name="CompRas" localSheetId="3">#N/A</definedName>
    <definedName name="CompRas">[0]!CompRas</definedName>
    <definedName name="ddd" localSheetId="9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ddd" localSheetId="10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ddd" localSheetId="1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ddd" localSheetId="1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ddd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ddd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ddd" localSheetId="6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ddd" localSheetId="7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ddd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ee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e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e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e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e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e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e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e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e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e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w" localSheetId="12">'таб 13'!ew</definedName>
    <definedName name="ew" localSheetId="13">'таб 14'!ew</definedName>
    <definedName name="ew" localSheetId="1">'таб 2'!ew</definedName>
    <definedName name="ew" localSheetId="19">#N/A</definedName>
    <definedName name="ew" localSheetId="3">#N/A</definedName>
    <definedName name="ew">[0]!ew</definedName>
    <definedName name="fg" localSheetId="12">'таб 13'!fg</definedName>
    <definedName name="fg" localSheetId="13">'таб 14'!fg</definedName>
    <definedName name="fg" localSheetId="1">'таб 2'!fg</definedName>
    <definedName name="fg" localSheetId="19">#N/A</definedName>
    <definedName name="fg" localSheetId="3">#N/A</definedName>
    <definedName name="fg">[0]!fg</definedName>
    <definedName name="hr" localSheetId="9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hr" localSheetId="10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hr" localSheetId="1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hr" localSheetId="1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hr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hr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hr" localSheetId="6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hr" localSheetId="7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hr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HTML_CodePage" hidden="1">1252</definedName>
    <definedName name="HTML_Description" hidden="1">""</definedName>
    <definedName name="HTML_Email" hidden="1">""</definedName>
    <definedName name="HTML_Header" hidden="1">"нлмк"</definedName>
    <definedName name="HTML_LastUpdate" hidden="1">"7/8/03"</definedName>
    <definedName name="HTML_LineAfter" hidden="1">FALSE</definedName>
    <definedName name="HTML_LineBefore" hidden="1">FALSE</definedName>
    <definedName name="HTML_Name" hidden="1">"Alex"</definedName>
    <definedName name="HTML_OBDlg2" hidden="1">TRUE</definedName>
    <definedName name="HTML_OBDlg4" hidden="1">TRUE</definedName>
    <definedName name="HTML_OS" hidden="1">1</definedName>
    <definedName name="HTML_PathFileMac" hidden="1">"MacOS 9.1:Desktop Folder:Окончательные Матрицы:MyHTML.html"</definedName>
    <definedName name="HTML_Title" hidden="1">"ценности"</definedName>
    <definedName name="ii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i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i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i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i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i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i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i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i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XCL_SBC" hidden="1">"c3081"</definedName>
    <definedName name="IQ_EBITDA_INT" hidden="1">"c373"</definedName>
    <definedName name="IQ_EBITDA_MARGIN" hidden="1">"c372"</definedName>
    <definedName name="IQ_EBITDA_OVER_TOTAL_IE" hidden="1">"c1371"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PAYOUT_RATIO" hidden="1">"c3492"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"11/15/2006 11:59:13 AM"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ny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jny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jny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jny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jny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jny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jny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jny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jny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k" localSheetId="12">'таб 13'!k</definedName>
    <definedName name="k" localSheetId="13">'таб 14'!k</definedName>
    <definedName name="k" localSheetId="1">'таб 2'!k</definedName>
    <definedName name="k" localSheetId="19">#N/A</definedName>
    <definedName name="k" localSheetId="3">#N/A</definedName>
    <definedName name="k">[0]!k</definedName>
    <definedName name="naa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naa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naa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naa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naa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naa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naa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naa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naa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oo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oo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oo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oo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oo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oo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oo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oo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oo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P1_ESO_PROT" localSheetId="9" hidden="1">#REF!,#REF!,#REF!,#REF!,#REF!,#REF!,#REF!,#REF!</definedName>
    <definedName name="P1_ESO_PROT" localSheetId="10" hidden="1">#REF!,#REF!,#REF!,#REF!,#REF!,#REF!,#REF!,#REF!</definedName>
    <definedName name="P1_ESO_PROT" localSheetId="12" hidden="1">#REF!,#REF!,#REF!,#REF!,#REF!,#REF!,#REF!,#REF!</definedName>
    <definedName name="P1_ESO_PROT" localSheetId="13" hidden="1">#REF!,#REF!,#REF!,#REF!,#REF!,#REF!,#REF!,#REF!</definedName>
    <definedName name="P1_ESO_PROT" localSheetId="1" hidden="1">#REF!,#REF!,#REF!,#REF!,#REF!,#REF!,#REF!,#REF!</definedName>
    <definedName name="P1_ESO_PROT" localSheetId="19" hidden="1">#REF!,#REF!,#REF!,#REF!,#REF!,#REF!,#REF!,#REF!</definedName>
    <definedName name="P1_ESO_PROT" localSheetId="3" hidden="1">#REF!,#REF!,#REF!,#REF!,#REF!,#REF!,#REF!,#REF!</definedName>
    <definedName name="P1_ESO_PROT" localSheetId="6" hidden="1">#REF!,#REF!,#REF!,#REF!,#REF!,#REF!,#REF!,#REF!</definedName>
    <definedName name="P1_ESO_PROT" localSheetId="7" hidden="1">#REF!,#REF!,#REF!,#REF!,#REF!,#REF!,#REF!,#REF!</definedName>
    <definedName name="P1_ESO_PROT" hidden="1">#REF!,#REF!,#REF!,#REF!,#REF!,#REF!,#REF!,#REF!</definedName>
    <definedName name="P1_SBT_PROT" localSheetId="9" hidden="1">#REF!,#REF!,#REF!,#REF!,#REF!,#REF!,#REF!</definedName>
    <definedName name="P1_SBT_PROT" localSheetId="10" hidden="1">#REF!,#REF!,#REF!,#REF!,#REF!,#REF!,#REF!</definedName>
    <definedName name="P1_SBT_PROT" localSheetId="12" hidden="1">#REF!,#REF!,#REF!,#REF!,#REF!,#REF!,#REF!</definedName>
    <definedName name="P1_SBT_PROT" localSheetId="13" hidden="1">#REF!,#REF!,#REF!,#REF!,#REF!,#REF!,#REF!</definedName>
    <definedName name="P1_SBT_PROT" localSheetId="1" hidden="1">#REF!,#REF!,#REF!,#REF!,#REF!,#REF!,#REF!</definedName>
    <definedName name="P1_SBT_PROT" localSheetId="19" hidden="1">#REF!,#REF!,#REF!,#REF!,#REF!,#REF!,#REF!</definedName>
    <definedName name="P1_SBT_PROT" localSheetId="3" hidden="1">#REF!,#REF!,#REF!,#REF!,#REF!,#REF!,#REF!</definedName>
    <definedName name="P1_SBT_PROT" localSheetId="6" hidden="1">#REF!,#REF!,#REF!,#REF!,#REF!,#REF!,#REF!</definedName>
    <definedName name="P1_SBT_PROT" localSheetId="7" hidden="1">#REF!,#REF!,#REF!,#REF!,#REF!,#REF!,#REF!</definedName>
    <definedName name="P1_SBT_PROT" hidden="1">#REF!,#REF!,#REF!,#REF!,#REF!,#REF!,#REF!</definedName>
    <definedName name="P1_SCOPE_16_PRT" hidden="1">'[7]16'!$E$15:$I$16,'[7]16'!$E$18:$I$20,'[7]16'!$E$23:$I$23,'[7]16'!$E$26:$I$26,'[7]16'!$E$29:$I$29,'[7]16'!$E$32:$I$32,'[7]16'!$E$35:$I$35,'[7]16'!$B$34,'[7]16'!$B$37</definedName>
    <definedName name="P1_SCOPE_17_PRT" hidden="1">'[7]17'!$E$13:$H$21,'[7]17'!$J$9:$J$11,'[7]17'!$J$13:$J$21,'[7]17'!$E$24:$H$26,'[7]17'!$E$28:$H$36,'[7]17'!$J$24:$M$26,'[7]17'!$J$28:$M$36,'[7]17'!$E$39:$H$41</definedName>
    <definedName name="P1_SCOPE_4_PRT" hidden="1">'[7]4'!$F$23:$I$23,'[7]4'!$F$25:$I$25,'[7]4'!$F$27:$I$31,'[7]4'!$K$14:$N$20,'[7]4'!$K$23:$N$23,'[7]4'!$K$25:$N$25,'[7]4'!$K$27:$N$31,'[7]4'!$P$14:$S$20,'[7]4'!$P$23:$S$23</definedName>
    <definedName name="P1_SCOPE_5_PRT" hidden="1">'[7]5'!$F$23:$I$23,'[7]5'!$F$25:$I$25,'[7]5'!$F$27:$I$31,'[7]5'!$K$14:$N$21,'[7]5'!$K$23:$N$23,'[7]5'!$K$25:$N$25,'[7]5'!$K$27:$N$31,'[7]5'!$P$14:$S$21,'[7]5'!$P$23:$S$23</definedName>
    <definedName name="P1_SCOPE_F1_PRT" hidden="1">'[7]Ф-1 (для АО-энерго)'!$D$74:$E$84,'[7]Ф-1 (для АО-энерго)'!$D$71:$E$72,'[7]Ф-1 (для АО-энерго)'!$D$66:$E$69,'[7]Ф-1 (для АО-энерго)'!$D$61:$E$64</definedName>
    <definedName name="P1_SCOPE_F2_PRT" hidden="1">'[7]Ф-2 (для АО-энерго)'!$G$56,'[7]Ф-2 (для АО-энерго)'!$E$55:$E$56,'[7]Ф-2 (для АО-энерго)'!$F$55:$G$55,'[7]Ф-2 (для АО-энерго)'!$D$55</definedName>
    <definedName name="P1_SCOPE_FLOAD" localSheetId="9" hidden="1">#REF!,#REF!,#REF!,#REF!,#REF!,#REF!</definedName>
    <definedName name="P1_SCOPE_FLOAD" localSheetId="10" hidden="1">#REF!,#REF!,#REF!,#REF!,#REF!,#REF!</definedName>
    <definedName name="P1_SCOPE_FLOAD" localSheetId="12" hidden="1">#REF!,#REF!,#REF!,#REF!,#REF!,#REF!</definedName>
    <definedName name="P1_SCOPE_FLOAD" localSheetId="13" hidden="1">#REF!,#REF!,#REF!,#REF!,#REF!,#REF!</definedName>
    <definedName name="P1_SCOPE_FLOAD" localSheetId="1" hidden="1">#REF!,#REF!,#REF!,#REF!,#REF!,#REF!</definedName>
    <definedName name="P1_SCOPE_FLOAD" localSheetId="19" hidden="1">#REF!,#REF!,#REF!,#REF!,#REF!,#REF!</definedName>
    <definedName name="P1_SCOPE_FLOAD" localSheetId="3" hidden="1">#REF!,#REF!,#REF!,#REF!,#REF!,#REF!</definedName>
    <definedName name="P1_SCOPE_FLOAD" localSheetId="6" hidden="1">#REF!,#REF!,#REF!,#REF!,#REF!,#REF!</definedName>
    <definedName name="P1_SCOPE_FLOAD" localSheetId="7" hidden="1">#REF!,#REF!,#REF!,#REF!,#REF!,#REF!</definedName>
    <definedName name="P1_SCOPE_FLOAD" hidden="1">#REF!,#REF!,#REF!,#REF!,#REF!,#REF!</definedName>
    <definedName name="P1_SCOPE_FRML" localSheetId="9" hidden="1">#REF!,#REF!,#REF!,#REF!,#REF!,#REF!</definedName>
    <definedName name="P1_SCOPE_FRML" localSheetId="10" hidden="1">#REF!,#REF!,#REF!,#REF!,#REF!,#REF!</definedName>
    <definedName name="P1_SCOPE_FRML" localSheetId="12" hidden="1">#REF!,#REF!,#REF!,#REF!,#REF!,#REF!</definedName>
    <definedName name="P1_SCOPE_FRML" localSheetId="13" hidden="1">#REF!,#REF!,#REF!,#REF!,#REF!,#REF!</definedName>
    <definedName name="P1_SCOPE_FRML" localSheetId="1" hidden="1">#REF!,#REF!,#REF!,#REF!,#REF!,#REF!</definedName>
    <definedName name="P1_SCOPE_FRML" localSheetId="19" hidden="1">#REF!,#REF!,#REF!,#REF!,#REF!,#REF!</definedName>
    <definedName name="P1_SCOPE_FRML" localSheetId="3" hidden="1">#REF!,#REF!,#REF!,#REF!,#REF!,#REF!</definedName>
    <definedName name="P1_SCOPE_FRML" localSheetId="6" hidden="1">#REF!,#REF!,#REF!,#REF!,#REF!,#REF!</definedName>
    <definedName name="P1_SCOPE_FRML" localSheetId="7" hidden="1">#REF!,#REF!,#REF!,#REF!,#REF!,#REF!</definedName>
    <definedName name="P1_SCOPE_FRML" hidden="1">#REF!,#REF!,#REF!,#REF!,#REF!,#REF!</definedName>
    <definedName name="P1_SCOPE_PER_PRT" hidden="1">[7]перекрестка!$H$15:$H$19,[7]перекрестка!$H$21:$H$25,[7]перекрестка!$J$14:$J$25,[7]перекрестка!$K$15:$K$19,[7]перекрестка!$K$21:$K$25</definedName>
    <definedName name="P1_SCOPE_SV_LD" localSheetId="9" hidden="1">#REF!,#REF!,#REF!,#REF!,#REF!,#REF!,#REF!</definedName>
    <definedName name="P1_SCOPE_SV_LD" localSheetId="10" hidden="1">#REF!,#REF!,#REF!,#REF!,#REF!,#REF!,#REF!</definedName>
    <definedName name="P1_SCOPE_SV_LD" localSheetId="12" hidden="1">#REF!,#REF!,#REF!,#REF!,#REF!,#REF!,#REF!</definedName>
    <definedName name="P1_SCOPE_SV_LD" localSheetId="13" hidden="1">#REF!,#REF!,#REF!,#REF!,#REF!,#REF!,#REF!</definedName>
    <definedName name="P1_SCOPE_SV_LD" localSheetId="1" hidden="1">#REF!,#REF!,#REF!,#REF!,#REF!,#REF!,#REF!</definedName>
    <definedName name="P1_SCOPE_SV_LD" localSheetId="19" hidden="1">#REF!,#REF!,#REF!,#REF!,#REF!,#REF!,#REF!</definedName>
    <definedName name="P1_SCOPE_SV_LD" localSheetId="3" hidden="1">#REF!,#REF!,#REF!,#REF!,#REF!,#REF!,#REF!</definedName>
    <definedName name="P1_SCOPE_SV_LD" localSheetId="6" hidden="1">#REF!,#REF!,#REF!,#REF!,#REF!,#REF!,#REF!</definedName>
    <definedName name="P1_SCOPE_SV_LD" localSheetId="7" hidden="1">#REF!,#REF!,#REF!,#REF!,#REF!,#REF!,#REF!</definedName>
    <definedName name="P1_SCOPE_SV_LD" hidden="1">#REF!,#REF!,#REF!,#REF!,#REF!,#REF!,#REF!</definedName>
    <definedName name="P1_SCOPE_SV_LD1" hidden="1">[7]свод!$E$70:$M$79,[7]свод!$E$81:$M$81,[7]свод!$E$83:$M$88,[7]свод!$E$90:$M$90,[7]свод!$E$92:$M$96,[7]свод!$E$98:$M$98,[7]свод!$E$101:$M$102</definedName>
    <definedName name="P1_SCOPE_SV_PRT" hidden="1">[7]свод!$E$18:$I$19,[7]свод!$E$23:$H$26,[7]свод!$E$28:$I$29,[7]свод!$E$32:$I$36,[7]свод!$E$38:$I$40,[7]свод!$E$42:$I$53,[7]свод!$E$55:$I$56</definedName>
    <definedName name="P1_SET_PROT" localSheetId="9" hidden="1">#REF!,#REF!,#REF!,#REF!,#REF!,#REF!,#REF!</definedName>
    <definedName name="P1_SET_PROT" localSheetId="10" hidden="1">#REF!,#REF!,#REF!,#REF!,#REF!,#REF!,#REF!</definedName>
    <definedName name="P1_SET_PROT" localSheetId="12" hidden="1">#REF!,#REF!,#REF!,#REF!,#REF!,#REF!,#REF!</definedName>
    <definedName name="P1_SET_PROT" localSheetId="13" hidden="1">#REF!,#REF!,#REF!,#REF!,#REF!,#REF!,#REF!</definedName>
    <definedName name="P1_SET_PROT" localSheetId="1" hidden="1">#REF!,#REF!,#REF!,#REF!,#REF!,#REF!,#REF!</definedName>
    <definedName name="P1_SET_PROT" localSheetId="19" hidden="1">#REF!,#REF!,#REF!,#REF!,#REF!,#REF!,#REF!</definedName>
    <definedName name="P1_SET_PROT" localSheetId="3" hidden="1">#REF!,#REF!,#REF!,#REF!,#REF!,#REF!,#REF!</definedName>
    <definedName name="P1_SET_PROT" localSheetId="6" hidden="1">#REF!,#REF!,#REF!,#REF!,#REF!,#REF!,#REF!</definedName>
    <definedName name="P1_SET_PROT" localSheetId="7" hidden="1">#REF!,#REF!,#REF!,#REF!,#REF!,#REF!,#REF!</definedName>
    <definedName name="P1_SET_PROT" hidden="1">#REF!,#REF!,#REF!,#REF!,#REF!,#REF!,#REF!</definedName>
    <definedName name="P1_SET_PRT" localSheetId="9" hidden="1">#REF!,#REF!,#REF!,#REF!,#REF!,#REF!,#REF!</definedName>
    <definedName name="P1_SET_PRT" localSheetId="10" hidden="1">#REF!,#REF!,#REF!,#REF!,#REF!,#REF!,#REF!</definedName>
    <definedName name="P1_SET_PRT" localSheetId="12" hidden="1">#REF!,#REF!,#REF!,#REF!,#REF!,#REF!,#REF!</definedName>
    <definedName name="P1_SET_PRT" localSheetId="13" hidden="1">#REF!,#REF!,#REF!,#REF!,#REF!,#REF!,#REF!</definedName>
    <definedName name="P1_SET_PRT" localSheetId="1" hidden="1">#REF!,#REF!,#REF!,#REF!,#REF!,#REF!,#REF!</definedName>
    <definedName name="P1_SET_PRT" localSheetId="19" hidden="1">#REF!,#REF!,#REF!,#REF!,#REF!,#REF!,#REF!</definedName>
    <definedName name="P1_SET_PRT" localSheetId="3" hidden="1">#REF!,#REF!,#REF!,#REF!,#REF!,#REF!,#REF!</definedName>
    <definedName name="P1_SET_PRT" localSheetId="6" hidden="1">#REF!,#REF!,#REF!,#REF!,#REF!,#REF!,#REF!</definedName>
    <definedName name="P1_SET_PRT" localSheetId="7" hidden="1">#REF!,#REF!,#REF!,#REF!,#REF!,#REF!,#REF!</definedName>
    <definedName name="P1_SET_PRT" hidden="1">#REF!,#REF!,#REF!,#REF!,#REF!,#REF!,#REF!</definedName>
    <definedName name="P2_SCOPE_16_PRT" hidden="1">'[7]16'!$E$38:$I$38,'[7]16'!$E$41:$I$41,'[7]16'!$E$45:$I$47,'[7]16'!$E$49:$I$49,'[7]16'!$E$53:$I$54,'[7]16'!$E$56:$I$57,'[7]16'!$E$59:$I$59,'[7]16'!$E$9:$I$13</definedName>
    <definedName name="P2_SCOPE_4_PRT" hidden="1">'[7]4'!$P$25:$S$25,'[7]4'!$P$27:$S$31,'[7]4'!$U$14:$X$20,'[7]4'!$U$23:$X$23,'[7]4'!$U$25:$X$25,'[7]4'!$U$27:$X$31,'[7]4'!$Z$14:$AC$20,'[7]4'!$Z$23:$AC$23,'[7]4'!$Z$25:$AC$25</definedName>
    <definedName name="P2_SCOPE_5_PRT" hidden="1">'[7]5'!$P$25:$S$25,'[7]5'!$P$27:$S$31,'[7]5'!$U$14:$X$21,'[7]5'!$U$23:$X$23,'[7]5'!$U$25:$X$25,'[7]5'!$U$27:$X$31,'[7]5'!$Z$14:$AC$21,'[7]5'!$Z$23:$AC$23,'[7]5'!$Z$25:$AC$25</definedName>
    <definedName name="P2_SCOPE_F1_PRT" hidden="1">'[7]Ф-1 (для АО-энерго)'!$D$56:$E$59,'[7]Ф-1 (для АО-энерго)'!$D$34:$E$50,'[7]Ф-1 (для АО-энерго)'!$D$32:$E$32,'[7]Ф-1 (для АО-энерго)'!$D$23:$E$30</definedName>
    <definedName name="P2_SCOPE_F2_PRT" hidden="1">'[7]Ф-2 (для АО-энерго)'!$D$52:$G$54,'[7]Ф-2 (для АО-энерго)'!$C$21:$E$42,'[7]Ф-2 (для АО-энерго)'!$A$12:$E$12,'[7]Ф-2 (для АО-энерго)'!$C$8:$E$11</definedName>
    <definedName name="P2_SCOPE_PER_PRT" hidden="1">[7]перекрестка!$N$14:$N$25,[7]перекрестка!$N$27:$N$31,[7]перекрестка!$J$27:$K$31,[7]перекрестка!$F$27:$H$31,[7]перекрестка!$F$33:$H$37</definedName>
    <definedName name="P2_SCOPE_SV_PRT" hidden="1">[7]свод!$E$58:$I$63,[7]свод!$E$72:$I$79,[7]свод!$E$81:$I$81,[7]свод!$E$85:$H$88,[7]свод!$E$90:$I$90,[7]свод!$E$107:$I$112,[7]свод!$E$114:$I$117</definedName>
    <definedName name="P3_SCOPE_F1_PRT" hidden="1">'[7]Ф-1 (для АО-энерго)'!$E$16:$E$17,'[7]Ф-1 (для АО-энерго)'!$C$4:$D$4,'[7]Ф-1 (для АО-энерго)'!$C$7:$E$10,'[7]Ф-1 (для АО-энерго)'!$A$11:$E$11</definedName>
    <definedName name="P3_SCOPE_PER_PRT" hidden="1">[7]перекрестка!$J$33:$K$37,[7]перекрестка!$N$33:$N$37,[7]перекрестка!$F$39:$H$43,[7]перекрестка!$J$39:$K$43,[7]перекрестка!$N$39:$N$43</definedName>
    <definedName name="P3_SCOPE_SV_PRT" hidden="1">[7]свод!$E$121:$I$121,[7]свод!$E$124:$H$127,[7]свод!$D$135:$G$135,[7]свод!$I$135:$I$140,[7]свод!$H$137:$H$140,[7]свод!$D$138:$G$140,[7]свод!$E$15:$I$16</definedName>
    <definedName name="P4_SCOPE_F1_PRT" hidden="1">'[7]Ф-1 (для АО-энерго)'!$C$13:$E$13,'[7]Ф-1 (для АО-энерго)'!$A$14:$E$14,'[7]Ф-1 (для АО-энерго)'!$C$23:$C$50,'[7]Ф-1 (для АО-энерго)'!$C$54:$C$95</definedName>
    <definedName name="P4_SCOPE_PER_PRT" hidden="1">[7]перекрестка!$F$45:$H$49,[7]перекрестка!$J$45:$K$49,[7]перекрестка!$N$45:$N$49,[7]перекрестка!$F$53:$G$64,[7]перекрестка!$H$54:$H$58</definedName>
    <definedName name="P5_SCOPE_PER_PRT" hidden="1">[7]перекрестка!$H$60:$H$64,[7]перекрестка!$J$53:$J$64,[7]перекрестка!$K$54:$K$58,[7]перекрестка!$K$60:$K$64,[7]перекрестка!$N$53:$N$64</definedName>
    <definedName name="P6_SCOPE_PER_PRT" hidden="1">[7]перекрестка!$F$66:$H$70,[7]перекрестка!$J$66:$K$70,[7]перекрестка!$N$66:$N$70,[7]перекрестка!$F$72:$H$76,[7]перекрестка!$J$72:$K$76</definedName>
    <definedName name="P7_SCOPE_PER_PRT" hidden="1">[7]перекрестка!$N$72:$N$76,[7]перекрестка!$F$78:$H$82,[7]перекрестка!$J$78:$K$82,[7]перекрестка!$N$78:$N$82,[7]перекрестка!$F$84:$H$88</definedName>
    <definedName name="P8_SCOPE_PER_PRT" localSheetId="9" hidden="1">[7]перекрестка!$J$84:$K$88,[7]перекрестка!$N$84:$N$88,[7]перекрестка!$F$14:$G$25,[0]!P1_SCOPE_PER_PRT,[0]!P2_SCOPE_PER_PRT,[0]!P3_SCOPE_PER_PRT,[0]!P4_SCOPE_PER_PRT</definedName>
    <definedName name="P8_SCOPE_PER_PRT" localSheetId="10" hidden="1">[7]перекрестка!$J$84:$K$88,[7]перекрестка!$N$84:$N$88,[7]перекрестка!$F$14:$G$25,[0]!P1_SCOPE_PER_PRT,[0]!P2_SCOPE_PER_PRT,[0]!P3_SCOPE_PER_PRT,[0]!P4_SCOPE_PER_PRT</definedName>
    <definedName name="P8_SCOPE_PER_PRT" localSheetId="12" hidden="1">[7]перекрестка!$J$84:$K$88,[7]перекрестка!$N$84:$N$88,[7]перекрестка!$F$14:$G$25,P1_SCOPE_PER_PRT,P2_SCOPE_PER_PRT,P3_SCOPE_PER_PRT,P4_SCOPE_PER_PRT</definedName>
    <definedName name="P8_SCOPE_PER_PRT" localSheetId="13" hidden="1">[7]перекрестка!$J$84:$K$88,[7]перекрестка!$N$84:$N$88,[7]перекрестка!$F$14:$G$25,P1_SCOPE_PER_PRT,P2_SCOPE_PER_PRT,P3_SCOPE_PER_PRT,P4_SCOPE_PER_PRT</definedName>
    <definedName name="P8_SCOPE_PER_PRT" localSheetId="1" hidden="1">[7]перекрестка!$J$84:$K$88,[7]перекрестка!$N$84:$N$88,[7]перекрестка!$F$14:$G$25,P1_SCOPE_PER_PRT,P2_SCOPE_PER_PRT,P3_SCOPE_PER_PRT,P4_SCOPE_PER_PRT</definedName>
    <definedName name="P8_SCOPE_PER_PRT" localSheetId="3" hidden="1">[7]перекрестка!$J$84:$K$88,[7]перекрестка!$N$84:$N$88,[7]перекрестка!$F$14:$G$25,P1_SCOPE_PER_PRT,P2_SCOPE_PER_PRT,P3_SCOPE_PER_PRT,P4_SCOPE_PER_PRT</definedName>
    <definedName name="P8_SCOPE_PER_PRT" localSheetId="6" hidden="1">[7]перекрестка!$J$84:$K$88,[7]перекрестка!$N$84:$N$88,[7]перекрестка!$F$14:$G$25,P1_SCOPE_PER_PRT,P2_SCOPE_PER_PRT,P3_SCOPE_PER_PRT,P4_SCOPE_PER_PRT</definedName>
    <definedName name="P8_SCOPE_PER_PRT" localSheetId="7" hidden="1">[7]перекрестка!$J$84:$K$88,[7]перекрестка!$N$84:$N$88,[7]перекрестка!$F$14:$G$25,P1_SCOPE_PER_PRT,P2_SCOPE_PER_PRT,P3_SCOPE_PER_PRT,P4_SCOPE_PER_PRT</definedName>
    <definedName name="P8_SCOPE_PER_PRT" hidden="1">[7]перекрестка!$J$84:$K$88,[7]перекрестка!$N$84:$N$88,[7]перекрестка!$F$14:$G$25,P1_SCOPE_PER_PRT,P2_SCOPE_PER_PRT,P3_SCOPE_PER_PRT,P4_SCOPE_PER_PRT</definedName>
    <definedName name="qq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q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q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q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q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q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q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q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q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q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w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w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w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w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w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w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w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w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w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r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r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r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r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r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r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r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r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r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SAPBEXhrIndnt" hidden="1">3</definedName>
    <definedName name="SAPBEXrevision" hidden="1">1</definedName>
    <definedName name="SAPBEXsysID" hidden="1">"BWP"</definedName>
    <definedName name="SAPBEXwbID" hidden="1">"67TWS3K7TFS2FYADW85707BPT"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6</definedName>
    <definedName name="solver_nwt" hidden="1">1</definedName>
    <definedName name="solver_pre" hidden="1">0.000001</definedName>
    <definedName name="solver_rel1" hidden="1">2</definedName>
    <definedName name="solver_rel2" hidden="1">3</definedName>
    <definedName name="solver_rel3" hidden="1">3</definedName>
    <definedName name="solver_rel4" hidden="1">3</definedName>
    <definedName name="solver_rel5" hidden="1">3</definedName>
    <definedName name="solver_rel6" hidden="1">3</definedName>
    <definedName name="solver_rhs1" hidden="1">3600</definedName>
    <definedName name="solver_rhs2" hidden="1">9770</definedName>
    <definedName name="solver_rhs3" hidden="1">660</definedName>
    <definedName name="solver_rhs4" hidden="1">5320</definedName>
    <definedName name="solver_rhs5" hidden="1">214</definedName>
    <definedName name="solver_rhs6" hidden="1">350</definedName>
    <definedName name="solver_scl" hidden="1">0</definedName>
    <definedName name="solver_sho" hidden="1">0</definedName>
    <definedName name="solver_tim" hidden="1">200</definedName>
    <definedName name="solver_tmp" hidden="1">350</definedName>
    <definedName name="solver_tol" hidden="1">0.05</definedName>
    <definedName name="solver_typ" hidden="1">3</definedName>
    <definedName name="solver_val" hidden="1">74233</definedName>
    <definedName name="tt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t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t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t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t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t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t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t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t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t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uu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uu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uu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uu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uu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uu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uu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uu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uu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qrweqr" localSheetId="9" hidden="1">#REF!</definedName>
    <definedName name="wqrweqr" localSheetId="10" hidden="1">#REF!</definedName>
    <definedName name="wqrweqr" localSheetId="12" hidden="1">#REF!</definedName>
    <definedName name="wqrweqr" localSheetId="13" hidden="1">#REF!</definedName>
    <definedName name="wqrweqr" localSheetId="1" hidden="1">#REF!</definedName>
    <definedName name="wqrweqr" localSheetId="19" hidden="1">#REF!</definedName>
    <definedName name="wqrweqr" localSheetId="3" hidden="1">#REF!</definedName>
    <definedName name="wqrweqr" localSheetId="6" hidden="1">#REF!</definedName>
    <definedName name="wqrweqr" localSheetId="7" hidden="1">#REF!</definedName>
    <definedName name="wqrweqr" hidden="1">#REF!</definedName>
    <definedName name="wqw" localSheetId="9" hidden="1">#REF!</definedName>
    <definedName name="wqw" localSheetId="10" hidden="1">#REF!</definedName>
    <definedName name="wqw" localSheetId="12" hidden="1">#REF!</definedName>
    <definedName name="wqw" localSheetId="13" hidden="1">#REF!</definedName>
    <definedName name="wqw" localSheetId="1" hidden="1">#REF!</definedName>
    <definedName name="wqw" localSheetId="19" hidden="1">#REF!</definedName>
    <definedName name="wqw" localSheetId="3" hidden="1">#REF!</definedName>
    <definedName name="wqw" localSheetId="6" hidden="1">#REF!</definedName>
    <definedName name="wqw" localSheetId="7" hidden="1">#REF!</definedName>
    <definedName name="wqw" hidden="1">#REF!</definedName>
    <definedName name="wrn.ALL." localSheetId="9" hidden="1">{#N/A,#N/A,FALSE,"DCF";#N/A,#N/A,FALSE,"WACC";#N/A,#N/A,FALSE,"Sales_EBIT";#N/A,#N/A,FALSE,"Capex_Depreciation";#N/A,#N/A,FALSE,"WC";#N/A,#N/A,FALSE,"Interest";#N/A,#N/A,FALSE,"Assumptions"}</definedName>
    <definedName name="wrn.ALL." localSheetId="10" hidden="1">{#N/A,#N/A,FALSE,"DCF";#N/A,#N/A,FALSE,"WACC";#N/A,#N/A,FALSE,"Sales_EBIT";#N/A,#N/A,FALSE,"Capex_Depreciation";#N/A,#N/A,FALSE,"WC";#N/A,#N/A,FALSE,"Interest";#N/A,#N/A,FALSE,"Assumptions"}</definedName>
    <definedName name="wrn.ALL." localSheetId="12" hidden="1">{#N/A,#N/A,FALSE,"DCF";#N/A,#N/A,FALSE,"WACC";#N/A,#N/A,FALSE,"Sales_EBIT";#N/A,#N/A,FALSE,"Capex_Depreciation";#N/A,#N/A,FALSE,"WC";#N/A,#N/A,FALSE,"Interest";#N/A,#N/A,FALSE,"Assumptions"}</definedName>
    <definedName name="wrn.ALL." localSheetId="13" hidden="1">{#N/A,#N/A,FALSE,"DCF";#N/A,#N/A,FALSE,"WACC";#N/A,#N/A,FALSE,"Sales_EBIT";#N/A,#N/A,FALSE,"Capex_Depreciation";#N/A,#N/A,FALSE,"WC";#N/A,#N/A,FALSE,"Interest";#N/A,#N/A,FALSE,"Assumptions"}</definedName>
    <definedName name="wrn.ALL." localSheetId="1" hidden="1">{#N/A,#N/A,FALSE,"DCF";#N/A,#N/A,FALSE,"WACC";#N/A,#N/A,FALSE,"Sales_EBIT";#N/A,#N/A,FALSE,"Capex_Depreciation";#N/A,#N/A,FALSE,"WC";#N/A,#N/A,FALSE,"Interest";#N/A,#N/A,FALSE,"Assumptions"}</definedName>
    <definedName name="wrn.ALL." localSheetId="3" hidden="1">{#N/A,#N/A,FALSE,"DCF";#N/A,#N/A,FALSE,"WACC";#N/A,#N/A,FALSE,"Sales_EBIT";#N/A,#N/A,FALSE,"Capex_Depreciation";#N/A,#N/A,FALSE,"WC";#N/A,#N/A,FALSE,"Interest";#N/A,#N/A,FALSE,"Assumptions"}</definedName>
    <definedName name="wrn.ALL." localSheetId="6" hidden="1">{#N/A,#N/A,FALSE,"DCF";#N/A,#N/A,FALSE,"WACC";#N/A,#N/A,FALSE,"Sales_EBIT";#N/A,#N/A,FALSE,"Capex_Depreciation";#N/A,#N/A,FALSE,"WC";#N/A,#N/A,FALSE,"Interest";#N/A,#N/A,FALSE,"Assumptions"}</definedName>
    <definedName name="wrn.ALL." localSheetId="7" hidden="1">{#N/A,#N/A,FALSE,"DCF";#N/A,#N/A,FALSE,"WACC";#N/A,#N/A,FALSE,"Sales_EBIT";#N/A,#N/A,FALSE,"Capex_Depreciation";#N/A,#N/A,FALSE,"WC";#N/A,#N/A,FALSE,"Interest";#N/A,#N/A,FALSE,"Assumptions"}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DCFEpervier." localSheetId="9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FEpervier." localSheetId="10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FEpervier." localSheetId="12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FEpervier." localSheetId="13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FEpervier." localSheetId="1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FEpervier." localSheetId="3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FEpervier." localSheetId="6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FEpervier." localSheetId="7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FEpervier.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test." localSheetId="9" hidden="1">{"Valuation_Common",#N/A,FALSE,"Valuation"}</definedName>
    <definedName name="wrn.test." localSheetId="10" hidden="1">{"Valuation_Common",#N/A,FALSE,"Valuation"}</definedName>
    <definedName name="wrn.test." localSheetId="12" hidden="1">{"Valuation_Common",#N/A,FALSE,"Valuation"}</definedName>
    <definedName name="wrn.test." localSheetId="13" hidden="1">{"Valuation_Common",#N/A,FALSE,"Valuation"}</definedName>
    <definedName name="wrn.test." localSheetId="1" hidden="1">{"Valuation_Common",#N/A,FALSE,"Valuation"}</definedName>
    <definedName name="wrn.test." localSheetId="3" hidden="1">{"Valuation_Common",#N/A,FALSE,"Valuation"}</definedName>
    <definedName name="wrn.test." localSheetId="6" hidden="1">{"Valuation_Common",#N/A,FALSE,"Valuation"}</definedName>
    <definedName name="wrn.test." localSheetId="7" hidden="1">{"Valuation_Common",#N/A,FALSE,"Valuation"}</definedName>
    <definedName name="wrn.test." hidden="1">{"Valuation_Common",#N/A,FALSE,"Valuation"}</definedName>
    <definedName name="wrn.апрель.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апрель.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апрель.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апрель.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апрель.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апрель.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апрель.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апрель.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апрель.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ку." localSheetId="9" hidden="1">{#N/A,#N/A,TRUE,"Лист2"}</definedName>
    <definedName name="wrn.ку." localSheetId="10" hidden="1">{#N/A,#N/A,TRUE,"Лист2"}</definedName>
    <definedName name="wrn.ку." localSheetId="12" hidden="1">{#N/A,#N/A,TRUE,"Лист2"}</definedName>
    <definedName name="wrn.ку." localSheetId="13" hidden="1">{#N/A,#N/A,TRUE,"Лист2"}</definedName>
    <definedName name="wrn.ку." localSheetId="1" hidden="1">{#N/A,#N/A,TRUE,"Лист2"}</definedName>
    <definedName name="wrn.ку." localSheetId="3" hidden="1">{#N/A,#N/A,TRUE,"Лист2"}</definedName>
    <definedName name="wrn.ку." localSheetId="6" hidden="1">{#N/A,#N/A,TRUE,"Лист2"}</definedName>
    <definedName name="wrn.ку." localSheetId="7" hidden="1">{#N/A,#N/A,TRUE,"Лист2"}</definedName>
    <definedName name="wrn.ку." hidden="1">{#N/A,#N/A,TRUE,"Лист2"}</definedName>
    <definedName name="wrn.Модель._.Интенсивника." localSheetId="9" hidden="1">{"Страница 1",#N/A,FALSE,"Модель Интенсивника";"Страница 2",#N/A,FALSE,"Модель Интенсивника";"Страница 3",#N/A,FALSE,"Модель Интенсивника"}</definedName>
    <definedName name="wrn.Модель._.Интенсивника." localSheetId="10" hidden="1">{"Страница 1",#N/A,FALSE,"Модель Интенсивника";"Страница 2",#N/A,FALSE,"Модель Интенсивника";"Страница 3",#N/A,FALSE,"Модель Интенсивника"}</definedName>
    <definedName name="wrn.Модель._.Интенсивника." localSheetId="12" hidden="1">{"Страница 1",#N/A,FALSE,"Модель Интенсивника";"Страница 2",#N/A,FALSE,"Модель Интенсивника";"Страница 3",#N/A,FALSE,"Модель Интенсивника"}</definedName>
    <definedName name="wrn.Модель._.Интенсивника." localSheetId="13" hidden="1">{"Страница 1",#N/A,FALSE,"Модель Интенсивника";"Страница 2",#N/A,FALSE,"Модель Интенсивника";"Страница 3",#N/A,FALSE,"Модель Интенсивника"}</definedName>
    <definedName name="wrn.Модель._.Интенсивника." localSheetId="1" hidden="1">{"Страница 1",#N/A,FALSE,"Модель Интенсивника";"Страница 2",#N/A,FALSE,"Модель Интенсивника";"Страница 3",#N/A,FALSE,"Модель Интенсивника"}</definedName>
    <definedName name="wrn.Модель._.Интенсивника." localSheetId="3" hidden="1">{"Страница 1",#N/A,FALSE,"Модель Интенсивника";"Страница 2",#N/A,FALSE,"Модель Интенсивника";"Страница 3",#N/A,FALSE,"Модель Интенсивника"}</definedName>
    <definedName name="wrn.Модель._.Интенсивника." localSheetId="6" hidden="1">{"Страница 1",#N/A,FALSE,"Модель Интенсивника";"Страница 2",#N/A,FALSE,"Модель Интенсивника";"Страница 3",#N/A,FALSE,"Модель Интенсивника"}</definedName>
    <definedName name="wrn.Модель._.Интенсивника." localSheetId="7" hidden="1">{"Страница 1",#N/A,FALSE,"Модель Интенсивника";"Страница 2",#N/A,FALSE,"Модель Интенсивника";"Страница 3",#N/A,FALSE,"Модель Интенсивника"}</definedName>
    <definedName name="wrn.Модель._.Интенсивника." hidden="1">{"Страница 1",#N/A,FALSE,"Модель Интенсивника";"Страница 2",#N/A,FALSE,"Модель Интенсивника";"Страница 3",#N/A,FALSE,"Модель Интенсивника"}</definedName>
    <definedName name="wrn.Модель._.Интенсивника._.стр._.1._.и._.3." localSheetId="9" hidden="1">{"Страница 1",#N/A,FALSE,"Модель Интенсивника";"Страница 3",#N/A,FALSE,"Модель Интенсивника"}</definedName>
    <definedName name="wrn.Модель._.Интенсивника._.стр._.1._.и._.3." localSheetId="10" hidden="1">{"Страница 1",#N/A,FALSE,"Модель Интенсивника";"Страница 3",#N/A,FALSE,"Модель Интенсивника"}</definedName>
    <definedName name="wrn.Модель._.Интенсивника._.стр._.1._.и._.3." localSheetId="12" hidden="1">{"Страница 1",#N/A,FALSE,"Модель Интенсивника";"Страница 3",#N/A,FALSE,"Модель Интенсивника"}</definedName>
    <definedName name="wrn.Модель._.Интенсивника._.стр._.1._.и._.3." localSheetId="13" hidden="1">{"Страница 1",#N/A,FALSE,"Модель Интенсивника";"Страница 3",#N/A,FALSE,"Модель Интенсивника"}</definedName>
    <definedName name="wrn.Модель._.Интенсивника._.стр._.1._.и._.3." localSheetId="1" hidden="1">{"Страница 1",#N/A,FALSE,"Модель Интенсивника";"Страница 3",#N/A,FALSE,"Модель Интенсивника"}</definedName>
    <definedName name="wrn.Модель._.Интенсивника._.стр._.1._.и._.3." localSheetId="3" hidden="1">{"Страница 1",#N/A,FALSE,"Модель Интенсивника";"Страница 3",#N/A,FALSE,"Модель Интенсивника"}</definedName>
    <definedName name="wrn.Модель._.Интенсивника._.стр._.1._.и._.3." localSheetId="6" hidden="1">{"Страница 1",#N/A,FALSE,"Модель Интенсивника";"Страница 3",#N/A,FALSE,"Модель Интенсивника"}</definedName>
    <definedName name="wrn.Модель._.Интенсивника._.стр._.1._.и._.3." localSheetId="7" hidden="1">{"Страница 1",#N/A,FALSE,"Модель Интенсивника";"Страница 3",#N/A,FALSE,"Модель Интенсивника"}</definedName>
    <definedName name="wrn.Модель._.Интенсивника._.стр._.1._.и._.3." hidden="1">{"Страница 1",#N/A,FALSE,"Модель Интенсивника";"Страница 3",#N/A,FALSE,"Модель Интенсивника"}</definedName>
    <definedName name="wrn.Отчет.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Отчет.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Отчет.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Отчет.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Отчет.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Отчет.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Отчет.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Отчет.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Отчет.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справка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справка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справка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справка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справк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справк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справка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справка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справк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ФП_КМК." localSheetId="9" hidden="1">{#N/A,#N/A,FALSE,"Титул_ОСН";#N/A,#N/A,FALSE,"Итоги";#N/A,#N/A,FALSE,"Источники";#N/A,#N/A,FALSE,"ПрочПродажи";#N/A,#N/A,FALSE,"ЗП";#N/A,#N/A,FALSE,"Налоги";#N/A,#N/A,FALSE,"Энерго";#N/A,#N/A,FALSE,"Сырьё";#N/A,#N/A,FALSE,"Снабжение";#N/A,#N/A,FALSE,"Оборудование";#N/A,#N/A,FALSE,"Транспорт";#N/A,#N/A,FALSE,"Коммерция";#N/A,#N/A,FALSE,"ТЕК_РЕМ";#N/A,#N/A,FALSE,"КАП_РЕМ";#N/A,#N/A,FALSE,"КАП_СТР";#N/A,#N/A,FALSE,"НИОКР";#N/A,#N/A,FALSE,"Кадры";#N/A,#N/A,FALSE,"СОЦ";#N/A,#N/A,FALSE,"НепромПр";#N/A,#N/A,FALSE,"ФИНАНСЫ";#N/A,#N/A,FALSE,"Прочие";#N/A,#N/A,FALSE,"Гаш_кредит";#N/A,#N/A,FALSE,"ФП"}</definedName>
    <definedName name="wrn.ФП_КМК." localSheetId="10" hidden="1">{#N/A,#N/A,FALSE,"Титул_ОСН";#N/A,#N/A,FALSE,"Итоги";#N/A,#N/A,FALSE,"Источники";#N/A,#N/A,FALSE,"ПрочПродажи";#N/A,#N/A,FALSE,"ЗП";#N/A,#N/A,FALSE,"Налоги";#N/A,#N/A,FALSE,"Энерго";#N/A,#N/A,FALSE,"Сырьё";#N/A,#N/A,FALSE,"Снабжение";#N/A,#N/A,FALSE,"Оборудование";#N/A,#N/A,FALSE,"Транспорт";#N/A,#N/A,FALSE,"Коммерция";#N/A,#N/A,FALSE,"ТЕК_РЕМ";#N/A,#N/A,FALSE,"КАП_РЕМ";#N/A,#N/A,FALSE,"КАП_СТР";#N/A,#N/A,FALSE,"НИОКР";#N/A,#N/A,FALSE,"Кадры";#N/A,#N/A,FALSE,"СОЦ";#N/A,#N/A,FALSE,"НепромПр";#N/A,#N/A,FALSE,"ФИНАНСЫ";#N/A,#N/A,FALSE,"Прочие";#N/A,#N/A,FALSE,"Гаш_кредит";#N/A,#N/A,FALSE,"ФП"}</definedName>
    <definedName name="wrn.ФП_КМК." localSheetId="12" hidden="1">{#N/A,#N/A,FALSE,"Титул_ОСН";#N/A,#N/A,FALSE,"Итоги";#N/A,#N/A,FALSE,"Источники";#N/A,#N/A,FALSE,"ПрочПродажи";#N/A,#N/A,FALSE,"ЗП";#N/A,#N/A,FALSE,"Налоги";#N/A,#N/A,FALSE,"Энерго";#N/A,#N/A,FALSE,"Сырьё";#N/A,#N/A,FALSE,"Снабжение";#N/A,#N/A,FALSE,"Оборудование";#N/A,#N/A,FALSE,"Транспорт";#N/A,#N/A,FALSE,"Коммерция";#N/A,#N/A,FALSE,"ТЕК_РЕМ";#N/A,#N/A,FALSE,"КАП_РЕМ";#N/A,#N/A,FALSE,"КАП_СТР";#N/A,#N/A,FALSE,"НИОКР";#N/A,#N/A,FALSE,"Кадры";#N/A,#N/A,FALSE,"СОЦ";#N/A,#N/A,FALSE,"НепромПр";#N/A,#N/A,FALSE,"ФИНАНСЫ";#N/A,#N/A,FALSE,"Прочие";#N/A,#N/A,FALSE,"Гаш_кредит";#N/A,#N/A,FALSE,"ФП"}</definedName>
    <definedName name="wrn.ФП_КМК." localSheetId="13" hidden="1">{#N/A,#N/A,FALSE,"Титул_ОСН";#N/A,#N/A,FALSE,"Итоги";#N/A,#N/A,FALSE,"Источники";#N/A,#N/A,FALSE,"ПрочПродажи";#N/A,#N/A,FALSE,"ЗП";#N/A,#N/A,FALSE,"Налоги";#N/A,#N/A,FALSE,"Энерго";#N/A,#N/A,FALSE,"Сырьё";#N/A,#N/A,FALSE,"Снабжение";#N/A,#N/A,FALSE,"Оборудование";#N/A,#N/A,FALSE,"Транспорт";#N/A,#N/A,FALSE,"Коммерция";#N/A,#N/A,FALSE,"ТЕК_РЕМ";#N/A,#N/A,FALSE,"КАП_РЕМ";#N/A,#N/A,FALSE,"КАП_СТР";#N/A,#N/A,FALSE,"НИОКР";#N/A,#N/A,FALSE,"Кадры";#N/A,#N/A,FALSE,"СОЦ";#N/A,#N/A,FALSE,"НепромПр";#N/A,#N/A,FALSE,"ФИНАНСЫ";#N/A,#N/A,FALSE,"Прочие";#N/A,#N/A,FALSE,"Гаш_кредит";#N/A,#N/A,FALSE,"ФП"}</definedName>
    <definedName name="wrn.ФП_КМК." localSheetId="1" hidden="1">{#N/A,#N/A,FALSE,"Титул_ОСН";#N/A,#N/A,FALSE,"Итоги";#N/A,#N/A,FALSE,"Источники";#N/A,#N/A,FALSE,"ПрочПродажи";#N/A,#N/A,FALSE,"ЗП";#N/A,#N/A,FALSE,"Налоги";#N/A,#N/A,FALSE,"Энерго";#N/A,#N/A,FALSE,"Сырьё";#N/A,#N/A,FALSE,"Снабжение";#N/A,#N/A,FALSE,"Оборудование";#N/A,#N/A,FALSE,"Транспорт";#N/A,#N/A,FALSE,"Коммерция";#N/A,#N/A,FALSE,"ТЕК_РЕМ";#N/A,#N/A,FALSE,"КАП_РЕМ";#N/A,#N/A,FALSE,"КАП_СТР";#N/A,#N/A,FALSE,"НИОКР";#N/A,#N/A,FALSE,"Кадры";#N/A,#N/A,FALSE,"СОЦ";#N/A,#N/A,FALSE,"НепромПр";#N/A,#N/A,FALSE,"ФИНАНСЫ";#N/A,#N/A,FALSE,"Прочие";#N/A,#N/A,FALSE,"Гаш_кредит";#N/A,#N/A,FALSE,"ФП"}</definedName>
    <definedName name="wrn.ФП_КМК." localSheetId="3" hidden="1">{#N/A,#N/A,FALSE,"Титул_ОСН";#N/A,#N/A,FALSE,"Итоги";#N/A,#N/A,FALSE,"Источники";#N/A,#N/A,FALSE,"ПрочПродажи";#N/A,#N/A,FALSE,"ЗП";#N/A,#N/A,FALSE,"Налоги";#N/A,#N/A,FALSE,"Энерго";#N/A,#N/A,FALSE,"Сырьё";#N/A,#N/A,FALSE,"Снабжение";#N/A,#N/A,FALSE,"Оборудование";#N/A,#N/A,FALSE,"Транспорт";#N/A,#N/A,FALSE,"Коммерция";#N/A,#N/A,FALSE,"ТЕК_РЕМ";#N/A,#N/A,FALSE,"КАП_РЕМ";#N/A,#N/A,FALSE,"КАП_СТР";#N/A,#N/A,FALSE,"НИОКР";#N/A,#N/A,FALSE,"Кадры";#N/A,#N/A,FALSE,"СОЦ";#N/A,#N/A,FALSE,"НепромПр";#N/A,#N/A,FALSE,"ФИНАНСЫ";#N/A,#N/A,FALSE,"Прочие";#N/A,#N/A,FALSE,"Гаш_кредит";#N/A,#N/A,FALSE,"ФП"}</definedName>
    <definedName name="wrn.ФП_КМК." localSheetId="6" hidden="1">{#N/A,#N/A,FALSE,"Титул_ОСН";#N/A,#N/A,FALSE,"Итоги";#N/A,#N/A,FALSE,"Источники";#N/A,#N/A,FALSE,"ПрочПродажи";#N/A,#N/A,FALSE,"ЗП";#N/A,#N/A,FALSE,"Налоги";#N/A,#N/A,FALSE,"Энерго";#N/A,#N/A,FALSE,"Сырьё";#N/A,#N/A,FALSE,"Снабжение";#N/A,#N/A,FALSE,"Оборудование";#N/A,#N/A,FALSE,"Транспорт";#N/A,#N/A,FALSE,"Коммерция";#N/A,#N/A,FALSE,"ТЕК_РЕМ";#N/A,#N/A,FALSE,"КАП_РЕМ";#N/A,#N/A,FALSE,"КАП_СТР";#N/A,#N/A,FALSE,"НИОКР";#N/A,#N/A,FALSE,"Кадры";#N/A,#N/A,FALSE,"СОЦ";#N/A,#N/A,FALSE,"НепромПр";#N/A,#N/A,FALSE,"ФИНАНСЫ";#N/A,#N/A,FALSE,"Прочие";#N/A,#N/A,FALSE,"Гаш_кредит";#N/A,#N/A,FALSE,"ФП"}</definedName>
    <definedName name="wrn.ФП_КМК." localSheetId="7" hidden="1">{#N/A,#N/A,FALSE,"Титул_ОСН";#N/A,#N/A,FALSE,"Итоги";#N/A,#N/A,FALSE,"Источники";#N/A,#N/A,FALSE,"ПрочПродажи";#N/A,#N/A,FALSE,"ЗП";#N/A,#N/A,FALSE,"Налоги";#N/A,#N/A,FALSE,"Энерго";#N/A,#N/A,FALSE,"Сырьё";#N/A,#N/A,FALSE,"Снабжение";#N/A,#N/A,FALSE,"Оборудование";#N/A,#N/A,FALSE,"Транспорт";#N/A,#N/A,FALSE,"Коммерция";#N/A,#N/A,FALSE,"ТЕК_РЕМ";#N/A,#N/A,FALSE,"КАП_РЕМ";#N/A,#N/A,FALSE,"КАП_СТР";#N/A,#N/A,FALSE,"НИОКР";#N/A,#N/A,FALSE,"Кадры";#N/A,#N/A,FALSE,"СОЦ";#N/A,#N/A,FALSE,"НепромПр";#N/A,#N/A,FALSE,"ФИНАНСЫ";#N/A,#N/A,FALSE,"Прочие";#N/A,#N/A,FALSE,"Гаш_кредит";#N/A,#N/A,FALSE,"ФП"}</definedName>
    <definedName name="wrn.ФП_КМК." hidden="1">{#N/A,#N/A,FALSE,"Титул_ОСН";#N/A,#N/A,FALSE,"Итоги";#N/A,#N/A,FALSE,"Источники";#N/A,#N/A,FALSE,"ПрочПродажи";#N/A,#N/A,FALSE,"ЗП";#N/A,#N/A,FALSE,"Налоги";#N/A,#N/A,FALSE,"Энерго";#N/A,#N/A,FALSE,"Сырьё";#N/A,#N/A,FALSE,"Снабжение";#N/A,#N/A,FALSE,"Оборудование";#N/A,#N/A,FALSE,"Транспорт";#N/A,#N/A,FALSE,"Коммерция";#N/A,#N/A,FALSE,"ТЕК_РЕМ";#N/A,#N/A,FALSE,"КАП_РЕМ";#N/A,#N/A,FALSE,"КАП_СТР";#N/A,#N/A,FALSE,"НИОКР";#N/A,#N/A,FALSE,"Кадры";#N/A,#N/A,FALSE,"СОЦ";#N/A,#N/A,FALSE,"НепромПр";#N/A,#N/A,FALSE,"ФИНАНСЫ";#N/A,#N/A,FALSE,"Прочие";#N/A,#N/A,FALSE,"Гаш_кредит";#N/A,#N/A,FALSE,"ФП"}</definedName>
    <definedName name="ww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w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w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w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w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w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w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w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w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w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XLRPARAMS_Currency" hidden="1">'[8]ПРИЛОЖЕНИЕ 2'!$D$6</definedName>
    <definedName name="XLRPARAMS_Name" hidden="1">'[8]ПРИЛОЖЕНИЕ 2'!$B$6</definedName>
    <definedName name="XLRPARAMS_Period" hidden="1">'[8]ПРИЛОЖЕНИЕ 2'!$C$6</definedName>
    <definedName name="yy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yy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yy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yy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yy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yy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yy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yy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yy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yyss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yyss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yyss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yyss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yyss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yyss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yyss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yyss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yyss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Z_0DD4EB58_0647_11D5_A6F7_00508B654A95_.wvu.Cols" localSheetId="9" hidden="1">#REF!,#REF!,#REF!,#REF!,#REF!</definedName>
    <definedName name="Z_0DD4EB58_0647_11D5_A6F7_00508B654A95_.wvu.Cols" localSheetId="10" hidden="1">#REF!,#REF!,#REF!,#REF!,#REF!</definedName>
    <definedName name="Z_0DD4EB58_0647_11D5_A6F7_00508B654A95_.wvu.Cols" localSheetId="12" hidden="1">#REF!,#REF!,#REF!,#REF!,#REF!</definedName>
    <definedName name="Z_0DD4EB58_0647_11D5_A6F7_00508B654A95_.wvu.Cols" localSheetId="13" hidden="1">#REF!,#REF!,#REF!,#REF!,#REF!</definedName>
    <definedName name="Z_0DD4EB58_0647_11D5_A6F7_00508B654A95_.wvu.Cols" localSheetId="1" hidden="1">#REF!,#REF!,#REF!,#REF!,#REF!</definedName>
    <definedName name="Z_0DD4EB58_0647_11D5_A6F7_00508B654A95_.wvu.Cols" localSheetId="19" hidden="1">#REF!,#REF!,#REF!,#REF!,#REF!</definedName>
    <definedName name="Z_0DD4EB58_0647_11D5_A6F7_00508B654A95_.wvu.Cols" localSheetId="3" hidden="1">#REF!,#REF!,#REF!,#REF!,#REF!</definedName>
    <definedName name="Z_0DD4EB58_0647_11D5_A6F7_00508B654A95_.wvu.Cols" localSheetId="6" hidden="1">#REF!,#REF!,#REF!,#REF!,#REF!</definedName>
    <definedName name="Z_0DD4EB58_0647_11D5_A6F7_00508B654A95_.wvu.Cols" localSheetId="7" hidden="1">#REF!,#REF!,#REF!,#REF!,#REF!</definedName>
    <definedName name="Z_0DD4EB58_0647_11D5_A6F7_00508B654A95_.wvu.Cols" hidden="1">#REF!,#REF!,#REF!,#REF!,#REF!</definedName>
    <definedName name="Z_10435A81_C305_11D5_A6F8_009027BEE0E0_.wvu.Cols" localSheetId="9" hidden="1">#REF!,#REF!,#REF!</definedName>
    <definedName name="Z_10435A81_C305_11D5_A6F8_009027BEE0E0_.wvu.Cols" localSheetId="10" hidden="1">#REF!,#REF!,#REF!</definedName>
    <definedName name="Z_10435A81_C305_11D5_A6F8_009027BEE0E0_.wvu.Cols" localSheetId="12" hidden="1">#REF!,#REF!,#REF!</definedName>
    <definedName name="Z_10435A81_C305_11D5_A6F8_009027BEE0E0_.wvu.Cols" localSheetId="13" hidden="1">#REF!,#REF!,#REF!</definedName>
    <definedName name="Z_10435A81_C305_11D5_A6F8_009027BEE0E0_.wvu.Cols" localSheetId="1" hidden="1">#REF!,#REF!,#REF!</definedName>
    <definedName name="Z_10435A81_C305_11D5_A6F8_009027BEE0E0_.wvu.Cols" localSheetId="19" hidden="1">#REF!,#REF!,#REF!</definedName>
    <definedName name="Z_10435A81_C305_11D5_A6F8_009027BEE0E0_.wvu.Cols" localSheetId="3" hidden="1">#REF!,#REF!,#REF!</definedName>
    <definedName name="Z_10435A81_C305_11D5_A6F8_009027BEE0E0_.wvu.Cols" localSheetId="6" hidden="1">#REF!,#REF!,#REF!</definedName>
    <definedName name="Z_10435A81_C305_11D5_A6F8_009027BEE0E0_.wvu.Cols" localSheetId="7" hidden="1">#REF!,#REF!,#REF!</definedName>
    <definedName name="Z_10435A81_C305_11D5_A6F8_009027BEE0E0_.wvu.Cols" hidden="1">#REF!,#REF!,#REF!</definedName>
    <definedName name="Z_10435A81_C305_11D5_A6F8_009027BEE0E0_.wvu.FilterData" localSheetId="9" hidden="1">#REF!</definedName>
    <definedName name="Z_10435A81_C305_11D5_A6F8_009027BEE0E0_.wvu.FilterData" localSheetId="10" hidden="1">#REF!</definedName>
    <definedName name="Z_10435A81_C305_11D5_A6F8_009027BEE0E0_.wvu.FilterData" localSheetId="12" hidden="1">#REF!</definedName>
    <definedName name="Z_10435A81_C305_11D5_A6F8_009027BEE0E0_.wvu.FilterData" localSheetId="13" hidden="1">#REF!</definedName>
    <definedName name="Z_10435A81_C305_11D5_A6F8_009027BEE0E0_.wvu.FilterData" localSheetId="1" hidden="1">#REF!</definedName>
    <definedName name="Z_10435A81_C305_11D5_A6F8_009027BEE0E0_.wvu.FilterData" localSheetId="19" hidden="1">#REF!</definedName>
    <definedName name="Z_10435A81_C305_11D5_A6F8_009027BEE0E0_.wvu.FilterData" localSheetId="3" hidden="1">#REF!</definedName>
    <definedName name="Z_10435A81_C305_11D5_A6F8_009027BEE0E0_.wvu.FilterData" localSheetId="6" hidden="1">#REF!</definedName>
    <definedName name="Z_10435A81_C305_11D5_A6F8_009027BEE0E0_.wvu.FilterData" localSheetId="7" hidden="1">#REF!</definedName>
    <definedName name="Z_10435A81_C305_11D5_A6F8_009027BEE0E0_.wvu.FilterData" hidden="1">#REF!</definedName>
    <definedName name="Z_10435A81_C305_11D5_A6F8_009027BEE0E0_.wvu.PrintArea" localSheetId="9" hidden="1">#REF!</definedName>
    <definedName name="Z_10435A81_C305_11D5_A6F8_009027BEE0E0_.wvu.PrintArea" localSheetId="10" hidden="1">#REF!</definedName>
    <definedName name="Z_10435A81_C305_11D5_A6F8_009027BEE0E0_.wvu.PrintArea" localSheetId="12" hidden="1">#REF!</definedName>
    <definedName name="Z_10435A81_C305_11D5_A6F8_009027BEE0E0_.wvu.PrintArea" localSheetId="13" hidden="1">#REF!</definedName>
    <definedName name="Z_10435A81_C305_11D5_A6F8_009027BEE0E0_.wvu.PrintArea" localSheetId="1" hidden="1">#REF!</definedName>
    <definedName name="Z_10435A81_C305_11D5_A6F8_009027BEE0E0_.wvu.PrintArea" localSheetId="19" hidden="1">#REF!</definedName>
    <definedName name="Z_10435A81_C305_11D5_A6F8_009027BEE0E0_.wvu.PrintArea" localSheetId="3" hidden="1">#REF!</definedName>
    <definedName name="Z_10435A81_C305_11D5_A6F8_009027BEE0E0_.wvu.PrintArea" localSheetId="6" hidden="1">#REF!</definedName>
    <definedName name="Z_10435A81_C305_11D5_A6F8_009027BEE0E0_.wvu.PrintArea" localSheetId="7" hidden="1">#REF!</definedName>
    <definedName name="Z_10435A81_C305_11D5_A6F8_009027BEE0E0_.wvu.PrintArea" hidden="1">#REF!</definedName>
    <definedName name="Z_10435A81_C305_11D5_A6F8_009027BEE0E0_.wvu.PrintTitles" localSheetId="9" hidden="1">#REF!</definedName>
    <definedName name="Z_10435A81_C305_11D5_A6F8_009027BEE0E0_.wvu.PrintTitles" localSheetId="10" hidden="1">#REF!</definedName>
    <definedName name="Z_10435A81_C305_11D5_A6F8_009027BEE0E0_.wvu.PrintTitles" localSheetId="12" hidden="1">#REF!</definedName>
    <definedName name="Z_10435A81_C305_11D5_A6F8_009027BEE0E0_.wvu.PrintTitles" localSheetId="13" hidden="1">#REF!</definedName>
    <definedName name="Z_10435A81_C305_11D5_A6F8_009027BEE0E0_.wvu.PrintTitles" localSheetId="1" hidden="1">#REF!</definedName>
    <definedName name="Z_10435A81_C305_11D5_A6F8_009027BEE0E0_.wvu.PrintTitles" localSheetId="19" hidden="1">#REF!</definedName>
    <definedName name="Z_10435A81_C305_11D5_A6F8_009027BEE0E0_.wvu.PrintTitles" localSheetId="3" hidden="1">#REF!</definedName>
    <definedName name="Z_10435A81_C305_11D5_A6F8_009027BEE0E0_.wvu.PrintTitles" localSheetId="6" hidden="1">#REF!</definedName>
    <definedName name="Z_10435A81_C305_11D5_A6F8_009027BEE0E0_.wvu.PrintTitles" localSheetId="7" hidden="1">#REF!</definedName>
    <definedName name="Z_10435A81_C305_11D5_A6F8_009027BEE0E0_.wvu.PrintTitles" hidden="1">#REF!</definedName>
    <definedName name="Z_10435A81_C305_11D5_A6F8_009027BEE0E0_.wvu.Rows" localSheetId="9" hidden="1">#REF!,#REF!</definedName>
    <definedName name="Z_10435A81_C305_11D5_A6F8_009027BEE0E0_.wvu.Rows" localSheetId="10" hidden="1">#REF!,#REF!</definedName>
    <definedName name="Z_10435A81_C305_11D5_A6F8_009027BEE0E0_.wvu.Rows" localSheetId="12" hidden="1">#REF!,#REF!</definedName>
    <definedName name="Z_10435A81_C305_11D5_A6F8_009027BEE0E0_.wvu.Rows" localSheetId="13" hidden="1">#REF!,#REF!</definedName>
    <definedName name="Z_10435A81_C305_11D5_A6F8_009027BEE0E0_.wvu.Rows" localSheetId="1" hidden="1">#REF!,#REF!</definedName>
    <definedName name="Z_10435A81_C305_11D5_A6F8_009027BEE0E0_.wvu.Rows" localSheetId="19" hidden="1">#REF!,#REF!</definedName>
    <definedName name="Z_10435A81_C305_11D5_A6F8_009027BEE0E0_.wvu.Rows" localSheetId="3" hidden="1">#REF!,#REF!</definedName>
    <definedName name="Z_10435A81_C305_11D5_A6F8_009027BEE0E0_.wvu.Rows" localSheetId="6" hidden="1">#REF!,#REF!</definedName>
    <definedName name="Z_10435A81_C305_11D5_A6F8_009027BEE0E0_.wvu.Rows" localSheetId="7" hidden="1">#REF!,#REF!</definedName>
    <definedName name="Z_10435A81_C305_11D5_A6F8_009027BEE0E0_.wvu.Rows" hidden="1">#REF!,#REF!</definedName>
    <definedName name="Z_2804E4BB_ED21_11D4_A6F8_00508B654B8B_.wvu.Cols" localSheetId="9" hidden="1">#REF!,#REF!,#REF!</definedName>
    <definedName name="Z_2804E4BB_ED21_11D4_A6F8_00508B654B8B_.wvu.Cols" localSheetId="10" hidden="1">#REF!,#REF!,#REF!</definedName>
    <definedName name="Z_2804E4BB_ED21_11D4_A6F8_00508B654B8B_.wvu.Cols" localSheetId="12" hidden="1">#REF!,#REF!,#REF!</definedName>
    <definedName name="Z_2804E4BB_ED21_11D4_A6F8_00508B654B8B_.wvu.Cols" localSheetId="13" hidden="1">#REF!,#REF!,#REF!</definedName>
    <definedName name="Z_2804E4BB_ED21_11D4_A6F8_00508B654B8B_.wvu.Cols" localSheetId="1" hidden="1">#REF!,#REF!,#REF!</definedName>
    <definedName name="Z_2804E4BB_ED21_11D4_A6F8_00508B654B8B_.wvu.Cols" localSheetId="19" hidden="1">#REF!,#REF!,#REF!</definedName>
    <definedName name="Z_2804E4BB_ED21_11D4_A6F8_00508B654B8B_.wvu.Cols" localSheetId="3" hidden="1">#REF!,#REF!,#REF!</definedName>
    <definedName name="Z_2804E4BB_ED21_11D4_A6F8_00508B654B8B_.wvu.Cols" localSheetId="6" hidden="1">#REF!,#REF!,#REF!</definedName>
    <definedName name="Z_2804E4BB_ED21_11D4_A6F8_00508B654B8B_.wvu.Cols" localSheetId="7" hidden="1">#REF!,#REF!,#REF!</definedName>
    <definedName name="Z_2804E4BB_ED21_11D4_A6F8_00508B654B8B_.wvu.Cols" hidden="1">#REF!,#REF!,#REF!</definedName>
    <definedName name="Z_2804E4BB_ED21_11D4_A6F8_00508B654B8B_.wvu.FilterData" localSheetId="9" hidden="1">#REF!</definedName>
    <definedName name="Z_2804E4BB_ED21_11D4_A6F8_00508B654B8B_.wvu.FilterData" localSheetId="10" hidden="1">#REF!</definedName>
    <definedName name="Z_2804E4BB_ED21_11D4_A6F8_00508B654B8B_.wvu.FilterData" localSheetId="12" hidden="1">#REF!</definedName>
    <definedName name="Z_2804E4BB_ED21_11D4_A6F8_00508B654B8B_.wvu.FilterData" localSheetId="13" hidden="1">#REF!</definedName>
    <definedName name="Z_2804E4BB_ED21_11D4_A6F8_00508B654B8B_.wvu.FilterData" localSheetId="1" hidden="1">#REF!</definedName>
    <definedName name="Z_2804E4BB_ED21_11D4_A6F8_00508B654B8B_.wvu.FilterData" localSheetId="19" hidden="1">#REF!</definedName>
    <definedName name="Z_2804E4BB_ED21_11D4_A6F8_00508B654B8B_.wvu.FilterData" localSheetId="3" hidden="1">#REF!</definedName>
    <definedName name="Z_2804E4BB_ED21_11D4_A6F8_00508B654B8B_.wvu.FilterData" localSheetId="6" hidden="1">#REF!</definedName>
    <definedName name="Z_2804E4BB_ED21_11D4_A6F8_00508B654B8B_.wvu.FilterData" localSheetId="7" hidden="1">#REF!</definedName>
    <definedName name="Z_2804E4BB_ED21_11D4_A6F8_00508B654B8B_.wvu.FilterData" hidden="1">#REF!</definedName>
    <definedName name="Z_2804E4BB_ED21_11D4_A6F8_00508B654B8B_.wvu.PrintArea" localSheetId="9" hidden="1">#REF!</definedName>
    <definedName name="Z_2804E4BB_ED21_11D4_A6F8_00508B654B8B_.wvu.PrintArea" localSheetId="10" hidden="1">#REF!</definedName>
    <definedName name="Z_2804E4BB_ED21_11D4_A6F8_00508B654B8B_.wvu.PrintArea" localSheetId="12" hidden="1">#REF!</definedName>
    <definedName name="Z_2804E4BB_ED21_11D4_A6F8_00508B654B8B_.wvu.PrintArea" localSheetId="13" hidden="1">#REF!</definedName>
    <definedName name="Z_2804E4BB_ED21_11D4_A6F8_00508B654B8B_.wvu.PrintArea" localSheetId="1" hidden="1">#REF!</definedName>
    <definedName name="Z_2804E4BB_ED21_11D4_A6F8_00508B654B8B_.wvu.PrintArea" localSheetId="19" hidden="1">#REF!</definedName>
    <definedName name="Z_2804E4BB_ED21_11D4_A6F8_00508B654B8B_.wvu.PrintArea" localSheetId="3" hidden="1">#REF!</definedName>
    <definedName name="Z_2804E4BB_ED21_11D4_A6F8_00508B654B8B_.wvu.PrintArea" localSheetId="6" hidden="1">#REF!</definedName>
    <definedName name="Z_2804E4BB_ED21_11D4_A6F8_00508B654B8B_.wvu.PrintArea" localSheetId="7" hidden="1">#REF!</definedName>
    <definedName name="Z_2804E4BB_ED21_11D4_A6F8_00508B654B8B_.wvu.PrintArea" hidden="1">#REF!</definedName>
    <definedName name="Z_2804E4BB_ED21_11D4_A6F8_00508B654B8B_.wvu.Rows" localSheetId="9" hidden="1">#REF!,#REF!</definedName>
    <definedName name="Z_2804E4BB_ED21_11D4_A6F8_00508B654B8B_.wvu.Rows" localSheetId="10" hidden="1">#REF!,#REF!</definedName>
    <definedName name="Z_2804E4BB_ED21_11D4_A6F8_00508B654B8B_.wvu.Rows" localSheetId="12" hidden="1">#REF!,#REF!</definedName>
    <definedName name="Z_2804E4BB_ED21_11D4_A6F8_00508B654B8B_.wvu.Rows" localSheetId="13" hidden="1">#REF!,#REF!</definedName>
    <definedName name="Z_2804E4BB_ED21_11D4_A6F8_00508B654B8B_.wvu.Rows" localSheetId="1" hidden="1">#REF!,#REF!</definedName>
    <definedName name="Z_2804E4BB_ED21_11D4_A6F8_00508B654B8B_.wvu.Rows" localSheetId="19" hidden="1">#REF!,#REF!</definedName>
    <definedName name="Z_2804E4BB_ED21_11D4_A6F8_00508B654B8B_.wvu.Rows" localSheetId="3" hidden="1">#REF!,#REF!</definedName>
    <definedName name="Z_2804E4BB_ED21_11D4_A6F8_00508B654B8B_.wvu.Rows" localSheetId="6" hidden="1">#REF!,#REF!</definedName>
    <definedName name="Z_2804E4BB_ED21_11D4_A6F8_00508B654B8B_.wvu.Rows" localSheetId="7" hidden="1">#REF!,#REF!</definedName>
    <definedName name="Z_2804E4BB_ED21_11D4_A6F8_00508B654B8B_.wvu.Rows" hidden="1">#REF!,#REF!</definedName>
    <definedName name="Z_5A868EA0_ED63_11D4_A6F8_009027BEE0E0_.wvu.Cols" localSheetId="9" hidden="1">#REF!,#REF!,#REF!</definedName>
    <definedName name="Z_5A868EA0_ED63_11D4_A6F8_009027BEE0E0_.wvu.Cols" localSheetId="10" hidden="1">#REF!,#REF!,#REF!</definedName>
    <definedName name="Z_5A868EA0_ED63_11D4_A6F8_009027BEE0E0_.wvu.Cols" localSheetId="12" hidden="1">#REF!,#REF!,#REF!</definedName>
    <definedName name="Z_5A868EA0_ED63_11D4_A6F8_009027BEE0E0_.wvu.Cols" localSheetId="13" hidden="1">#REF!,#REF!,#REF!</definedName>
    <definedName name="Z_5A868EA0_ED63_11D4_A6F8_009027BEE0E0_.wvu.Cols" localSheetId="1" hidden="1">#REF!,#REF!,#REF!</definedName>
    <definedName name="Z_5A868EA0_ED63_11D4_A6F8_009027BEE0E0_.wvu.Cols" localSheetId="19" hidden="1">#REF!,#REF!,#REF!</definedName>
    <definedName name="Z_5A868EA0_ED63_11D4_A6F8_009027BEE0E0_.wvu.Cols" localSheetId="3" hidden="1">#REF!,#REF!,#REF!</definedName>
    <definedName name="Z_5A868EA0_ED63_11D4_A6F8_009027BEE0E0_.wvu.Cols" localSheetId="6" hidden="1">#REF!,#REF!,#REF!</definedName>
    <definedName name="Z_5A868EA0_ED63_11D4_A6F8_009027BEE0E0_.wvu.Cols" localSheetId="7" hidden="1">#REF!,#REF!,#REF!</definedName>
    <definedName name="Z_5A868EA0_ED63_11D4_A6F8_009027BEE0E0_.wvu.Cols" hidden="1">#REF!,#REF!,#REF!</definedName>
    <definedName name="Z_5A868EA0_ED63_11D4_A6F8_009027BEE0E0_.wvu.FilterData" localSheetId="9" hidden="1">#REF!</definedName>
    <definedName name="Z_5A868EA0_ED63_11D4_A6F8_009027BEE0E0_.wvu.FilterData" localSheetId="10" hidden="1">#REF!</definedName>
    <definedName name="Z_5A868EA0_ED63_11D4_A6F8_009027BEE0E0_.wvu.FilterData" localSheetId="12" hidden="1">#REF!</definedName>
    <definedName name="Z_5A868EA0_ED63_11D4_A6F8_009027BEE0E0_.wvu.FilterData" localSheetId="13" hidden="1">#REF!</definedName>
    <definedName name="Z_5A868EA0_ED63_11D4_A6F8_009027BEE0E0_.wvu.FilterData" localSheetId="1" hidden="1">#REF!</definedName>
    <definedName name="Z_5A868EA0_ED63_11D4_A6F8_009027BEE0E0_.wvu.FilterData" localSheetId="19" hidden="1">#REF!</definedName>
    <definedName name="Z_5A868EA0_ED63_11D4_A6F8_009027BEE0E0_.wvu.FilterData" localSheetId="3" hidden="1">#REF!</definedName>
    <definedName name="Z_5A868EA0_ED63_11D4_A6F8_009027BEE0E0_.wvu.FilterData" localSheetId="6" hidden="1">#REF!</definedName>
    <definedName name="Z_5A868EA0_ED63_11D4_A6F8_009027BEE0E0_.wvu.FilterData" localSheetId="7" hidden="1">#REF!</definedName>
    <definedName name="Z_5A868EA0_ED63_11D4_A6F8_009027BEE0E0_.wvu.FilterData" hidden="1">#REF!</definedName>
    <definedName name="Z_5A868EA0_ED63_11D4_A6F8_009027BEE0E0_.wvu.PrintArea" localSheetId="9" hidden="1">#REF!</definedName>
    <definedName name="Z_5A868EA0_ED63_11D4_A6F8_009027BEE0E0_.wvu.PrintArea" localSheetId="10" hidden="1">#REF!</definedName>
    <definedName name="Z_5A868EA0_ED63_11D4_A6F8_009027BEE0E0_.wvu.PrintArea" localSheetId="12" hidden="1">#REF!</definedName>
    <definedName name="Z_5A868EA0_ED63_11D4_A6F8_009027BEE0E0_.wvu.PrintArea" localSheetId="13" hidden="1">#REF!</definedName>
    <definedName name="Z_5A868EA0_ED63_11D4_A6F8_009027BEE0E0_.wvu.PrintArea" localSheetId="1" hidden="1">#REF!</definedName>
    <definedName name="Z_5A868EA0_ED63_11D4_A6F8_009027BEE0E0_.wvu.PrintArea" localSheetId="19" hidden="1">#REF!</definedName>
    <definedName name="Z_5A868EA0_ED63_11D4_A6F8_009027BEE0E0_.wvu.PrintArea" localSheetId="3" hidden="1">#REF!</definedName>
    <definedName name="Z_5A868EA0_ED63_11D4_A6F8_009027BEE0E0_.wvu.PrintArea" localSheetId="6" hidden="1">#REF!</definedName>
    <definedName name="Z_5A868EA0_ED63_11D4_A6F8_009027BEE0E0_.wvu.PrintArea" localSheetId="7" hidden="1">#REF!</definedName>
    <definedName name="Z_5A868EA0_ED63_11D4_A6F8_009027BEE0E0_.wvu.PrintArea" hidden="1">#REF!</definedName>
    <definedName name="Z_5A868EA0_ED63_11D4_A6F8_009027BEE0E0_.wvu.Rows" localSheetId="9" hidden="1">#REF!,#REF!</definedName>
    <definedName name="Z_5A868EA0_ED63_11D4_A6F8_009027BEE0E0_.wvu.Rows" localSheetId="10" hidden="1">#REF!,#REF!</definedName>
    <definedName name="Z_5A868EA0_ED63_11D4_A6F8_009027BEE0E0_.wvu.Rows" localSheetId="12" hidden="1">#REF!,#REF!</definedName>
    <definedName name="Z_5A868EA0_ED63_11D4_A6F8_009027BEE0E0_.wvu.Rows" localSheetId="13" hidden="1">#REF!,#REF!</definedName>
    <definedName name="Z_5A868EA0_ED63_11D4_A6F8_009027BEE0E0_.wvu.Rows" localSheetId="1" hidden="1">#REF!,#REF!</definedName>
    <definedName name="Z_5A868EA0_ED63_11D4_A6F8_009027BEE0E0_.wvu.Rows" localSheetId="19" hidden="1">#REF!,#REF!</definedName>
    <definedName name="Z_5A868EA0_ED63_11D4_A6F8_009027BEE0E0_.wvu.Rows" localSheetId="3" hidden="1">#REF!,#REF!</definedName>
    <definedName name="Z_5A868EA0_ED63_11D4_A6F8_009027BEE0E0_.wvu.Rows" localSheetId="6" hidden="1">#REF!,#REF!</definedName>
    <definedName name="Z_5A868EA0_ED63_11D4_A6F8_009027BEE0E0_.wvu.Rows" localSheetId="7" hidden="1">#REF!,#REF!</definedName>
    <definedName name="Z_5A868EA0_ED63_11D4_A6F8_009027BEE0E0_.wvu.Rows" hidden="1">#REF!,#REF!</definedName>
    <definedName name="Z_6E40955B_C2F5_11D5_A6F7_009027BEE7F1_.wvu.Cols" localSheetId="9" hidden="1">#REF!,#REF!,#REF!</definedName>
    <definedName name="Z_6E40955B_C2F5_11D5_A6F7_009027BEE7F1_.wvu.Cols" localSheetId="10" hidden="1">#REF!,#REF!,#REF!</definedName>
    <definedName name="Z_6E40955B_C2F5_11D5_A6F7_009027BEE7F1_.wvu.Cols" localSheetId="12" hidden="1">#REF!,#REF!,#REF!</definedName>
    <definedName name="Z_6E40955B_C2F5_11D5_A6F7_009027BEE7F1_.wvu.Cols" localSheetId="13" hidden="1">#REF!,#REF!,#REF!</definedName>
    <definedName name="Z_6E40955B_C2F5_11D5_A6F7_009027BEE7F1_.wvu.Cols" localSheetId="1" hidden="1">#REF!,#REF!,#REF!</definedName>
    <definedName name="Z_6E40955B_C2F5_11D5_A6F7_009027BEE7F1_.wvu.Cols" localSheetId="19" hidden="1">#REF!,#REF!,#REF!</definedName>
    <definedName name="Z_6E40955B_C2F5_11D5_A6F7_009027BEE7F1_.wvu.Cols" localSheetId="3" hidden="1">#REF!,#REF!,#REF!</definedName>
    <definedName name="Z_6E40955B_C2F5_11D5_A6F7_009027BEE7F1_.wvu.Cols" localSheetId="6" hidden="1">#REF!,#REF!,#REF!</definedName>
    <definedName name="Z_6E40955B_C2F5_11D5_A6F7_009027BEE7F1_.wvu.Cols" localSheetId="7" hidden="1">#REF!,#REF!,#REF!</definedName>
    <definedName name="Z_6E40955B_C2F5_11D5_A6F7_009027BEE7F1_.wvu.Cols" hidden="1">#REF!,#REF!,#REF!</definedName>
    <definedName name="Z_6E40955B_C2F5_11D5_A6F7_009027BEE7F1_.wvu.FilterData" localSheetId="9" hidden="1">#REF!</definedName>
    <definedName name="Z_6E40955B_C2F5_11D5_A6F7_009027BEE7F1_.wvu.FilterData" localSheetId="10" hidden="1">#REF!</definedName>
    <definedName name="Z_6E40955B_C2F5_11D5_A6F7_009027BEE7F1_.wvu.FilterData" localSheetId="12" hidden="1">#REF!</definedName>
    <definedName name="Z_6E40955B_C2F5_11D5_A6F7_009027BEE7F1_.wvu.FilterData" localSheetId="13" hidden="1">#REF!</definedName>
    <definedName name="Z_6E40955B_C2F5_11D5_A6F7_009027BEE7F1_.wvu.FilterData" localSheetId="1" hidden="1">#REF!</definedName>
    <definedName name="Z_6E40955B_C2F5_11D5_A6F7_009027BEE7F1_.wvu.FilterData" localSheetId="19" hidden="1">#REF!</definedName>
    <definedName name="Z_6E40955B_C2F5_11D5_A6F7_009027BEE7F1_.wvu.FilterData" localSheetId="3" hidden="1">#REF!</definedName>
    <definedName name="Z_6E40955B_C2F5_11D5_A6F7_009027BEE7F1_.wvu.FilterData" localSheetId="6" hidden="1">#REF!</definedName>
    <definedName name="Z_6E40955B_C2F5_11D5_A6F7_009027BEE7F1_.wvu.FilterData" localSheetId="7" hidden="1">#REF!</definedName>
    <definedName name="Z_6E40955B_C2F5_11D5_A6F7_009027BEE7F1_.wvu.FilterData" hidden="1">#REF!</definedName>
    <definedName name="Z_6E40955B_C2F5_11D5_A6F7_009027BEE7F1_.wvu.PrintArea" localSheetId="9" hidden="1">#REF!</definedName>
    <definedName name="Z_6E40955B_C2F5_11D5_A6F7_009027BEE7F1_.wvu.PrintArea" localSheetId="10" hidden="1">#REF!</definedName>
    <definedName name="Z_6E40955B_C2F5_11D5_A6F7_009027BEE7F1_.wvu.PrintArea" localSheetId="12" hidden="1">#REF!</definedName>
    <definedName name="Z_6E40955B_C2F5_11D5_A6F7_009027BEE7F1_.wvu.PrintArea" localSheetId="13" hidden="1">#REF!</definedName>
    <definedName name="Z_6E40955B_C2F5_11D5_A6F7_009027BEE7F1_.wvu.PrintArea" localSheetId="1" hidden="1">#REF!</definedName>
    <definedName name="Z_6E40955B_C2F5_11D5_A6F7_009027BEE7F1_.wvu.PrintArea" localSheetId="19" hidden="1">#REF!</definedName>
    <definedName name="Z_6E40955B_C2F5_11D5_A6F7_009027BEE7F1_.wvu.PrintArea" localSheetId="3" hidden="1">#REF!</definedName>
    <definedName name="Z_6E40955B_C2F5_11D5_A6F7_009027BEE7F1_.wvu.PrintArea" localSheetId="6" hidden="1">#REF!</definedName>
    <definedName name="Z_6E40955B_C2F5_11D5_A6F7_009027BEE7F1_.wvu.PrintArea" localSheetId="7" hidden="1">#REF!</definedName>
    <definedName name="Z_6E40955B_C2F5_11D5_A6F7_009027BEE7F1_.wvu.PrintArea" hidden="1">#REF!</definedName>
    <definedName name="Z_6E40955B_C2F5_11D5_A6F7_009027BEE7F1_.wvu.PrintTitles" localSheetId="9" hidden="1">#REF!</definedName>
    <definedName name="Z_6E40955B_C2F5_11D5_A6F7_009027BEE7F1_.wvu.PrintTitles" localSheetId="10" hidden="1">#REF!</definedName>
    <definedName name="Z_6E40955B_C2F5_11D5_A6F7_009027BEE7F1_.wvu.PrintTitles" localSheetId="12" hidden="1">#REF!</definedName>
    <definedName name="Z_6E40955B_C2F5_11D5_A6F7_009027BEE7F1_.wvu.PrintTitles" localSheetId="13" hidden="1">#REF!</definedName>
    <definedName name="Z_6E40955B_C2F5_11D5_A6F7_009027BEE7F1_.wvu.PrintTitles" localSheetId="1" hidden="1">#REF!</definedName>
    <definedName name="Z_6E40955B_C2F5_11D5_A6F7_009027BEE7F1_.wvu.PrintTitles" localSheetId="19" hidden="1">#REF!</definedName>
    <definedName name="Z_6E40955B_C2F5_11D5_A6F7_009027BEE7F1_.wvu.PrintTitles" localSheetId="3" hidden="1">#REF!</definedName>
    <definedName name="Z_6E40955B_C2F5_11D5_A6F7_009027BEE7F1_.wvu.PrintTitles" localSheetId="6" hidden="1">#REF!</definedName>
    <definedName name="Z_6E40955B_C2F5_11D5_A6F7_009027BEE7F1_.wvu.PrintTitles" localSheetId="7" hidden="1">#REF!</definedName>
    <definedName name="Z_6E40955B_C2F5_11D5_A6F7_009027BEE7F1_.wvu.PrintTitles" hidden="1">#REF!</definedName>
    <definedName name="Z_6E40955B_C2F5_11D5_A6F7_009027BEE7F1_.wvu.Rows" localSheetId="9" hidden="1">#REF!,#REF!</definedName>
    <definedName name="Z_6E40955B_C2F5_11D5_A6F7_009027BEE7F1_.wvu.Rows" localSheetId="10" hidden="1">#REF!,#REF!</definedName>
    <definedName name="Z_6E40955B_C2F5_11D5_A6F7_009027BEE7F1_.wvu.Rows" localSheetId="12" hidden="1">#REF!,#REF!</definedName>
    <definedName name="Z_6E40955B_C2F5_11D5_A6F7_009027BEE7F1_.wvu.Rows" localSheetId="13" hidden="1">#REF!,#REF!</definedName>
    <definedName name="Z_6E40955B_C2F5_11D5_A6F7_009027BEE7F1_.wvu.Rows" localSheetId="1" hidden="1">#REF!,#REF!</definedName>
    <definedName name="Z_6E40955B_C2F5_11D5_A6F7_009027BEE7F1_.wvu.Rows" localSheetId="19" hidden="1">#REF!,#REF!</definedName>
    <definedName name="Z_6E40955B_C2F5_11D5_A6F7_009027BEE7F1_.wvu.Rows" localSheetId="3" hidden="1">#REF!,#REF!</definedName>
    <definedName name="Z_6E40955B_C2F5_11D5_A6F7_009027BEE7F1_.wvu.Rows" localSheetId="6" hidden="1">#REF!,#REF!</definedName>
    <definedName name="Z_6E40955B_C2F5_11D5_A6F7_009027BEE7F1_.wvu.Rows" localSheetId="7" hidden="1">#REF!,#REF!</definedName>
    <definedName name="Z_6E40955B_C2F5_11D5_A6F7_009027BEE7F1_.wvu.Rows" hidden="1">#REF!,#REF!</definedName>
    <definedName name="Z_901DD601_3312_11D5_8F89_00010215A1CA_.wvu.Rows" localSheetId="9" hidden="1">#REF!,#REF!</definedName>
    <definedName name="Z_901DD601_3312_11D5_8F89_00010215A1CA_.wvu.Rows" localSheetId="10" hidden="1">#REF!,#REF!</definedName>
    <definedName name="Z_901DD601_3312_11D5_8F89_00010215A1CA_.wvu.Rows" localSheetId="12" hidden="1">#REF!,#REF!</definedName>
    <definedName name="Z_901DD601_3312_11D5_8F89_00010215A1CA_.wvu.Rows" localSheetId="13" hidden="1">#REF!,#REF!</definedName>
    <definedName name="Z_901DD601_3312_11D5_8F89_00010215A1CA_.wvu.Rows" localSheetId="1" hidden="1">#REF!,#REF!</definedName>
    <definedName name="Z_901DD601_3312_11D5_8F89_00010215A1CA_.wvu.Rows" localSheetId="19" hidden="1">#REF!,#REF!</definedName>
    <definedName name="Z_901DD601_3312_11D5_8F89_00010215A1CA_.wvu.Rows" localSheetId="3" hidden="1">#REF!,#REF!</definedName>
    <definedName name="Z_901DD601_3312_11D5_8F89_00010215A1CA_.wvu.Rows" localSheetId="6" hidden="1">#REF!,#REF!</definedName>
    <definedName name="Z_901DD601_3312_11D5_8F89_00010215A1CA_.wvu.Rows" localSheetId="7" hidden="1">#REF!,#REF!</definedName>
    <definedName name="Z_901DD601_3312_11D5_8F89_00010215A1CA_.wvu.Rows" hidden="1">#REF!,#REF!</definedName>
    <definedName name="Z_A158D6E1_ED44_11D4_A6F7_00508B654028_.wvu.Cols" localSheetId="9" hidden="1">#REF!,#REF!</definedName>
    <definedName name="Z_A158D6E1_ED44_11D4_A6F7_00508B654028_.wvu.Cols" localSheetId="10" hidden="1">#REF!,#REF!</definedName>
    <definedName name="Z_A158D6E1_ED44_11D4_A6F7_00508B654028_.wvu.Cols" localSheetId="12" hidden="1">#REF!,#REF!</definedName>
    <definedName name="Z_A158D6E1_ED44_11D4_A6F7_00508B654028_.wvu.Cols" localSheetId="13" hidden="1">#REF!,#REF!</definedName>
    <definedName name="Z_A158D6E1_ED44_11D4_A6F7_00508B654028_.wvu.Cols" localSheetId="1" hidden="1">#REF!,#REF!</definedName>
    <definedName name="Z_A158D6E1_ED44_11D4_A6F7_00508B654028_.wvu.Cols" localSheetId="19" hidden="1">#REF!,#REF!</definedName>
    <definedName name="Z_A158D6E1_ED44_11D4_A6F7_00508B654028_.wvu.Cols" localSheetId="3" hidden="1">#REF!,#REF!</definedName>
    <definedName name="Z_A158D6E1_ED44_11D4_A6F7_00508B654028_.wvu.Cols" localSheetId="6" hidden="1">#REF!,#REF!</definedName>
    <definedName name="Z_A158D6E1_ED44_11D4_A6F7_00508B654028_.wvu.Cols" localSheetId="7" hidden="1">#REF!,#REF!</definedName>
    <definedName name="Z_A158D6E1_ED44_11D4_A6F7_00508B654028_.wvu.Cols" hidden="1">#REF!,#REF!</definedName>
    <definedName name="Z_A158D6E1_ED44_11D4_A6F7_00508B654028_.wvu.FilterData" localSheetId="9" hidden="1">#REF!</definedName>
    <definedName name="Z_A158D6E1_ED44_11D4_A6F7_00508B654028_.wvu.FilterData" localSheetId="10" hidden="1">#REF!</definedName>
    <definedName name="Z_A158D6E1_ED44_11D4_A6F7_00508B654028_.wvu.FilterData" localSheetId="12" hidden="1">#REF!</definedName>
    <definedName name="Z_A158D6E1_ED44_11D4_A6F7_00508B654028_.wvu.FilterData" localSheetId="13" hidden="1">#REF!</definedName>
    <definedName name="Z_A158D6E1_ED44_11D4_A6F7_00508B654028_.wvu.FilterData" localSheetId="1" hidden="1">#REF!</definedName>
    <definedName name="Z_A158D6E1_ED44_11D4_A6F7_00508B654028_.wvu.FilterData" localSheetId="19" hidden="1">#REF!</definedName>
    <definedName name="Z_A158D6E1_ED44_11D4_A6F7_00508B654028_.wvu.FilterData" localSheetId="3" hidden="1">#REF!</definedName>
    <definedName name="Z_A158D6E1_ED44_11D4_A6F7_00508B654028_.wvu.FilterData" localSheetId="6" hidden="1">#REF!</definedName>
    <definedName name="Z_A158D6E1_ED44_11D4_A6F7_00508B654028_.wvu.FilterData" localSheetId="7" hidden="1">#REF!</definedName>
    <definedName name="Z_A158D6E1_ED44_11D4_A6F7_00508B654028_.wvu.FilterData" hidden="1">#REF!</definedName>
    <definedName name="Z_A158D6E1_ED44_11D4_A6F7_00508B654028_.wvu.PrintArea" localSheetId="9" hidden="1">#REF!</definedName>
    <definedName name="Z_A158D6E1_ED44_11D4_A6F7_00508B654028_.wvu.PrintArea" localSheetId="10" hidden="1">#REF!</definedName>
    <definedName name="Z_A158D6E1_ED44_11D4_A6F7_00508B654028_.wvu.PrintArea" localSheetId="12" hidden="1">#REF!</definedName>
    <definedName name="Z_A158D6E1_ED44_11D4_A6F7_00508B654028_.wvu.PrintArea" localSheetId="13" hidden="1">#REF!</definedName>
    <definedName name="Z_A158D6E1_ED44_11D4_A6F7_00508B654028_.wvu.PrintArea" localSheetId="1" hidden="1">#REF!</definedName>
    <definedName name="Z_A158D6E1_ED44_11D4_A6F7_00508B654028_.wvu.PrintArea" localSheetId="19" hidden="1">#REF!</definedName>
    <definedName name="Z_A158D6E1_ED44_11D4_A6F7_00508B654028_.wvu.PrintArea" localSheetId="3" hidden="1">#REF!</definedName>
    <definedName name="Z_A158D6E1_ED44_11D4_A6F7_00508B654028_.wvu.PrintArea" localSheetId="6" hidden="1">#REF!</definedName>
    <definedName name="Z_A158D6E1_ED44_11D4_A6F7_00508B654028_.wvu.PrintArea" localSheetId="7" hidden="1">#REF!</definedName>
    <definedName name="Z_A158D6E1_ED44_11D4_A6F7_00508B654028_.wvu.PrintArea" hidden="1">#REF!</definedName>
    <definedName name="Z_A158D6E1_ED44_11D4_A6F7_00508B654028_.wvu.Rows" localSheetId="9" hidden="1">#REF!,#REF!</definedName>
    <definedName name="Z_A158D6E1_ED44_11D4_A6F7_00508B654028_.wvu.Rows" localSheetId="10" hidden="1">#REF!,#REF!</definedName>
    <definedName name="Z_A158D6E1_ED44_11D4_A6F7_00508B654028_.wvu.Rows" localSheetId="12" hidden="1">#REF!,#REF!</definedName>
    <definedName name="Z_A158D6E1_ED44_11D4_A6F7_00508B654028_.wvu.Rows" localSheetId="13" hidden="1">#REF!,#REF!</definedName>
    <definedName name="Z_A158D6E1_ED44_11D4_A6F7_00508B654028_.wvu.Rows" localSheetId="1" hidden="1">#REF!,#REF!</definedName>
    <definedName name="Z_A158D6E1_ED44_11D4_A6F7_00508B654028_.wvu.Rows" localSheetId="19" hidden="1">#REF!,#REF!</definedName>
    <definedName name="Z_A158D6E1_ED44_11D4_A6F7_00508B654028_.wvu.Rows" localSheetId="3" hidden="1">#REF!,#REF!</definedName>
    <definedName name="Z_A158D6E1_ED44_11D4_A6F7_00508B654028_.wvu.Rows" localSheetId="6" hidden="1">#REF!,#REF!</definedName>
    <definedName name="Z_A158D6E1_ED44_11D4_A6F7_00508B654028_.wvu.Rows" localSheetId="7" hidden="1">#REF!,#REF!</definedName>
    <definedName name="Z_A158D6E1_ED44_11D4_A6F7_00508B654028_.wvu.Rows" hidden="1">#REF!,#REF!</definedName>
    <definedName name="Z_ADA92181_C3E4_11D5_A6F7_00508B6A7686_.wvu.Cols" localSheetId="9" hidden="1">#REF!,#REF!,#REF!</definedName>
    <definedName name="Z_ADA92181_C3E4_11D5_A6F7_00508B6A7686_.wvu.Cols" localSheetId="10" hidden="1">#REF!,#REF!,#REF!</definedName>
    <definedName name="Z_ADA92181_C3E4_11D5_A6F7_00508B6A7686_.wvu.Cols" localSheetId="12" hidden="1">#REF!,#REF!,#REF!</definedName>
    <definedName name="Z_ADA92181_C3E4_11D5_A6F7_00508B6A7686_.wvu.Cols" localSheetId="13" hidden="1">#REF!,#REF!,#REF!</definedName>
    <definedName name="Z_ADA92181_C3E4_11D5_A6F7_00508B6A7686_.wvu.Cols" localSheetId="1" hidden="1">#REF!,#REF!,#REF!</definedName>
    <definedName name="Z_ADA92181_C3E4_11D5_A6F7_00508B6A7686_.wvu.Cols" localSheetId="19" hidden="1">#REF!,#REF!,#REF!</definedName>
    <definedName name="Z_ADA92181_C3E4_11D5_A6F7_00508B6A7686_.wvu.Cols" localSheetId="3" hidden="1">#REF!,#REF!,#REF!</definedName>
    <definedName name="Z_ADA92181_C3E4_11D5_A6F7_00508B6A7686_.wvu.Cols" localSheetId="6" hidden="1">#REF!,#REF!,#REF!</definedName>
    <definedName name="Z_ADA92181_C3E4_11D5_A6F7_00508B6A7686_.wvu.Cols" localSheetId="7" hidden="1">#REF!,#REF!,#REF!</definedName>
    <definedName name="Z_ADA92181_C3E4_11D5_A6F7_00508B6A7686_.wvu.Cols" hidden="1">#REF!,#REF!,#REF!</definedName>
    <definedName name="Z_ADA92181_C3E4_11D5_A6F7_00508B6A7686_.wvu.FilterData" localSheetId="9" hidden="1">#REF!</definedName>
    <definedName name="Z_ADA92181_C3E4_11D5_A6F7_00508B6A7686_.wvu.FilterData" localSheetId="10" hidden="1">#REF!</definedName>
    <definedName name="Z_ADA92181_C3E4_11D5_A6F7_00508B6A7686_.wvu.FilterData" localSheetId="12" hidden="1">#REF!</definedName>
    <definedName name="Z_ADA92181_C3E4_11D5_A6F7_00508B6A7686_.wvu.FilterData" localSheetId="13" hidden="1">#REF!</definedName>
    <definedName name="Z_ADA92181_C3E4_11D5_A6F7_00508B6A7686_.wvu.FilterData" localSheetId="1" hidden="1">#REF!</definedName>
    <definedName name="Z_ADA92181_C3E4_11D5_A6F7_00508B6A7686_.wvu.FilterData" localSheetId="19" hidden="1">#REF!</definedName>
    <definedName name="Z_ADA92181_C3E4_11D5_A6F7_00508B6A7686_.wvu.FilterData" localSheetId="3" hidden="1">#REF!</definedName>
    <definedName name="Z_ADA92181_C3E4_11D5_A6F7_00508B6A7686_.wvu.FilterData" localSheetId="6" hidden="1">#REF!</definedName>
    <definedName name="Z_ADA92181_C3E4_11D5_A6F7_00508B6A7686_.wvu.FilterData" localSheetId="7" hidden="1">#REF!</definedName>
    <definedName name="Z_ADA92181_C3E4_11D5_A6F7_00508B6A7686_.wvu.FilterData" hidden="1">#REF!</definedName>
    <definedName name="Z_ADA92181_C3E4_11D5_A6F7_00508B6A7686_.wvu.PrintArea" localSheetId="9" hidden="1">#REF!</definedName>
    <definedName name="Z_ADA92181_C3E4_11D5_A6F7_00508B6A7686_.wvu.PrintArea" localSheetId="10" hidden="1">#REF!</definedName>
    <definedName name="Z_ADA92181_C3E4_11D5_A6F7_00508B6A7686_.wvu.PrintArea" localSheetId="12" hidden="1">#REF!</definedName>
    <definedName name="Z_ADA92181_C3E4_11D5_A6F7_00508B6A7686_.wvu.PrintArea" localSheetId="13" hidden="1">#REF!</definedName>
    <definedName name="Z_ADA92181_C3E4_11D5_A6F7_00508B6A7686_.wvu.PrintArea" localSheetId="1" hidden="1">#REF!</definedName>
    <definedName name="Z_ADA92181_C3E4_11D5_A6F7_00508B6A7686_.wvu.PrintArea" localSheetId="19" hidden="1">#REF!</definedName>
    <definedName name="Z_ADA92181_C3E4_11D5_A6F7_00508B6A7686_.wvu.PrintArea" localSheetId="3" hidden="1">#REF!</definedName>
    <definedName name="Z_ADA92181_C3E4_11D5_A6F7_00508B6A7686_.wvu.PrintArea" localSheetId="6" hidden="1">#REF!</definedName>
    <definedName name="Z_ADA92181_C3E4_11D5_A6F7_00508B6A7686_.wvu.PrintArea" localSheetId="7" hidden="1">#REF!</definedName>
    <definedName name="Z_ADA92181_C3E4_11D5_A6F7_00508B6A7686_.wvu.PrintArea" hidden="1">#REF!</definedName>
    <definedName name="Z_ADA92181_C3E4_11D5_A6F7_00508B6A7686_.wvu.PrintTitles" localSheetId="9" hidden="1">#REF!</definedName>
    <definedName name="Z_ADA92181_C3E4_11D5_A6F7_00508B6A7686_.wvu.PrintTitles" localSheetId="10" hidden="1">#REF!</definedName>
    <definedName name="Z_ADA92181_C3E4_11D5_A6F7_00508B6A7686_.wvu.PrintTitles" localSheetId="12" hidden="1">#REF!</definedName>
    <definedName name="Z_ADA92181_C3E4_11D5_A6F7_00508B6A7686_.wvu.PrintTitles" localSheetId="13" hidden="1">#REF!</definedName>
    <definedName name="Z_ADA92181_C3E4_11D5_A6F7_00508B6A7686_.wvu.PrintTitles" localSheetId="1" hidden="1">#REF!</definedName>
    <definedName name="Z_ADA92181_C3E4_11D5_A6F7_00508B6A7686_.wvu.PrintTitles" localSheetId="19" hidden="1">#REF!</definedName>
    <definedName name="Z_ADA92181_C3E4_11D5_A6F7_00508B6A7686_.wvu.PrintTitles" localSheetId="3" hidden="1">#REF!</definedName>
    <definedName name="Z_ADA92181_C3E4_11D5_A6F7_00508B6A7686_.wvu.PrintTitles" localSheetId="6" hidden="1">#REF!</definedName>
    <definedName name="Z_ADA92181_C3E4_11D5_A6F7_00508B6A7686_.wvu.PrintTitles" localSheetId="7" hidden="1">#REF!</definedName>
    <definedName name="Z_ADA92181_C3E4_11D5_A6F7_00508B6A7686_.wvu.PrintTitles" hidden="1">#REF!</definedName>
    <definedName name="Z_ADA92181_C3E4_11D5_A6F7_00508B6A7686_.wvu.Rows" localSheetId="9" hidden="1">#REF!,#REF!</definedName>
    <definedName name="Z_ADA92181_C3E4_11D5_A6F7_00508B6A7686_.wvu.Rows" localSheetId="10" hidden="1">#REF!,#REF!</definedName>
    <definedName name="Z_ADA92181_C3E4_11D5_A6F7_00508B6A7686_.wvu.Rows" localSheetId="12" hidden="1">#REF!,#REF!</definedName>
    <definedName name="Z_ADA92181_C3E4_11D5_A6F7_00508B6A7686_.wvu.Rows" localSheetId="13" hidden="1">#REF!,#REF!</definedName>
    <definedName name="Z_ADA92181_C3E4_11D5_A6F7_00508B6A7686_.wvu.Rows" localSheetId="1" hidden="1">#REF!,#REF!</definedName>
    <definedName name="Z_ADA92181_C3E4_11D5_A6F7_00508B6A7686_.wvu.Rows" localSheetId="19" hidden="1">#REF!,#REF!</definedName>
    <definedName name="Z_ADA92181_C3E4_11D5_A6F7_00508B6A7686_.wvu.Rows" localSheetId="3" hidden="1">#REF!,#REF!</definedName>
    <definedName name="Z_ADA92181_C3E4_11D5_A6F7_00508B6A7686_.wvu.Rows" localSheetId="6" hidden="1">#REF!,#REF!</definedName>
    <definedName name="Z_ADA92181_C3E4_11D5_A6F7_00508B6A7686_.wvu.Rows" localSheetId="7" hidden="1">#REF!,#REF!</definedName>
    <definedName name="Z_ADA92181_C3E4_11D5_A6F7_00508B6A7686_.wvu.Rows" hidden="1">#REF!,#REF!</definedName>
    <definedName name="Z_D4FBBAF2_ED2F_11D4_A6F7_00508B6540C5_.wvu.FilterData" localSheetId="9" hidden="1">#REF!</definedName>
    <definedName name="Z_D4FBBAF2_ED2F_11D4_A6F7_00508B6540C5_.wvu.FilterData" localSheetId="10" hidden="1">#REF!</definedName>
    <definedName name="Z_D4FBBAF2_ED2F_11D4_A6F7_00508B6540C5_.wvu.FilterData" localSheetId="12" hidden="1">#REF!</definedName>
    <definedName name="Z_D4FBBAF2_ED2F_11D4_A6F7_00508B6540C5_.wvu.FilterData" localSheetId="13" hidden="1">#REF!</definedName>
    <definedName name="Z_D4FBBAF2_ED2F_11D4_A6F7_00508B6540C5_.wvu.FilterData" localSheetId="1" hidden="1">#REF!</definedName>
    <definedName name="Z_D4FBBAF2_ED2F_11D4_A6F7_00508B6540C5_.wvu.FilterData" localSheetId="19" hidden="1">#REF!</definedName>
    <definedName name="Z_D4FBBAF2_ED2F_11D4_A6F7_00508B6540C5_.wvu.FilterData" localSheetId="3" hidden="1">#REF!</definedName>
    <definedName name="Z_D4FBBAF2_ED2F_11D4_A6F7_00508B6540C5_.wvu.FilterData" localSheetId="6" hidden="1">#REF!</definedName>
    <definedName name="Z_D4FBBAF2_ED2F_11D4_A6F7_00508B6540C5_.wvu.FilterData" localSheetId="7" hidden="1">#REF!</definedName>
    <definedName name="Z_D4FBBAF2_ED2F_11D4_A6F7_00508B6540C5_.wvu.FilterData" hidden="1">#REF!</definedName>
    <definedName name="Z_D9E68341_C2F0_11D5_A6F7_00508B6540C5_.wvu.Cols" localSheetId="9" hidden="1">#REF!,#REF!,#REF!</definedName>
    <definedName name="Z_D9E68341_C2F0_11D5_A6F7_00508B6540C5_.wvu.Cols" localSheetId="10" hidden="1">#REF!,#REF!,#REF!</definedName>
    <definedName name="Z_D9E68341_C2F0_11D5_A6F7_00508B6540C5_.wvu.Cols" localSheetId="12" hidden="1">#REF!,#REF!,#REF!</definedName>
    <definedName name="Z_D9E68341_C2F0_11D5_A6F7_00508B6540C5_.wvu.Cols" localSheetId="13" hidden="1">#REF!,#REF!,#REF!</definedName>
    <definedName name="Z_D9E68341_C2F0_11D5_A6F7_00508B6540C5_.wvu.Cols" localSheetId="1" hidden="1">#REF!,#REF!,#REF!</definedName>
    <definedName name="Z_D9E68341_C2F0_11D5_A6F7_00508B6540C5_.wvu.Cols" localSheetId="19" hidden="1">#REF!,#REF!,#REF!</definedName>
    <definedName name="Z_D9E68341_C2F0_11D5_A6F7_00508B6540C5_.wvu.Cols" localSheetId="3" hidden="1">#REF!,#REF!,#REF!</definedName>
    <definedName name="Z_D9E68341_C2F0_11D5_A6F7_00508B6540C5_.wvu.Cols" localSheetId="6" hidden="1">#REF!,#REF!,#REF!</definedName>
    <definedName name="Z_D9E68341_C2F0_11D5_A6F7_00508B6540C5_.wvu.Cols" localSheetId="7" hidden="1">#REF!,#REF!,#REF!</definedName>
    <definedName name="Z_D9E68341_C2F0_11D5_A6F7_00508B6540C5_.wvu.Cols" hidden="1">#REF!,#REF!,#REF!</definedName>
    <definedName name="Z_D9E68341_C2F0_11D5_A6F7_00508B6540C5_.wvu.FilterData" localSheetId="9" hidden="1">#REF!</definedName>
    <definedName name="Z_D9E68341_C2F0_11D5_A6F7_00508B6540C5_.wvu.FilterData" localSheetId="10" hidden="1">#REF!</definedName>
    <definedName name="Z_D9E68341_C2F0_11D5_A6F7_00508B6540C5_.wvu.FilterData" localSheetId="12" hidden="1">#REF!</definedName>
    <definedName name="Z_D9E68341_C2F0_11D5_A6F7_00508B6540C5_.wvu.FilterData" localSheetId="13" hidden="1">#REF!</definedName>
    <definedName name="Z_D9E68341_C2F0_11D5_A6F7_00508B6540C5_.wvu.FilterData" localSheetId="1" hidden="1">#REF!</definedName>
    <definedName name="Z_D9E68341_C2F0_11D5_A6F7_00508B6540C5_.wvu.FilterData" localSheetId="19" hidden="1">#REF!</definedName>
    <definedName name="Z_D9E68341_C2F0_11D5_A6F7_00508B6540C5_.wvu.FilterData" localSheetId="3" hidden="1">#REF!</definedName>
    <definedName name="Z_D9E68341_C2F0_11D5_A6F7_00508B6540C5_.wvu.FilterData" localSheetId="6" hidden="1">#REF!</definedName>
    <definedName name="Z_D9E68341_C2F0_11D5_A6F7_00508B6540C5_.wvu.FilterData" localSheetId="7" hidden="1">#REF!</definedName>
    <definedName name="Z_D9E68341_C2F0_11D5_A6F7_00508B6540C5_.wvu.FilterData" hidden="1">#REF!</definedName>
    <definedName name="Z_D9E68341_C2F0_11D5_A6F7_00508B6540C5_.wvu.PrintArea" localSheetId="9" hidden="1">#REF!</definedName>
    <definedName name="Z_D9E68341_C2F0_11D5_A6F7_00508B6540C5_.wvu.PrintArea" localSheetId="10" hidden="1">#REF!</definedName>
    <definedName name="Z_D9E68341_C2F0_11D5_A6F7_00508B6540C5_.wvu.PrintArea" localSheetId="12" hidden="1">#REF!</definedName>
    <definedName name="Z_D9E68341_C2F0_11D5_A6F7_00508B6540C5_.wvu.PrintArea" localSheetId="13" hidden="1">#REF!</definedName>
    <definedName name="Z_D9E68341_C2F0_11D5_A6F7_00508B6540C5_.wvu.PrintArea" localSheetId="1" hidden="1">#REF!</definedName>
    <definedName name="Z_D9E68341_C2F0_11D5_A6F7_00508B6540C5_.wvu.PrintArea" localSheetId="19" hidden="1">#REF!</definedName>
    <definedName name="Z_D9E68341_C2F0_11D5_A6F7_00508B6540C5_.wvu.PrintArea" localSheetId="3" hidden="1">#REF!</definedName>
    <definedName name="Z_D9E68341_C2F0_11D5_A6F7_00508B6540C5_.wvu.PrintArea" localSheetId="6" hidden="1">#REF!</definedName>
    <definedName name="Z_D9E68341_C2F0_11D5_A6F7_00508B6540C5_.wvu.PrintArea" localSheetId="7" hidden="1">#REF!</definedName>
    <definedName name="Z_D9E68341_C2F0_11D5_A6F7_00508B6540C5_.wvu.PrintArea" hidden="1">#REF!</definedName>
    <definedName name="Z_D9E68341_C2F0_11D5_A6F7_00508B6540C5_.wvu.PrintTitles" localSheetId="9" hidden="1">#REF!</definedName>
    <definedName name="Z_D9E68341_C2F0_11D5_A6F7_00508B6540C5_.wvu.PrintTitles" localSheetId="10" hidden="1">#REF!</definedName>
    <definedName name="Z_D9E68341_C2F0_11D5_A6F7_00508B6540C5_.wvu.PrintTitles" localSheetId="12" hidden="1">#REF!</definedName>
    <definedName name="Z_D9E68341_C2F0_11D5_A6F7_00508B6540C5_.wvu.PrintTitles" localSheetId="13" hidden="1">#REF!</definedName>
    <definedName name="Z_D9E68341_C2F0_11D5_A6F7_00508B6540C5_.wvu.PrintTitles" localSheetId="1" hidden="1">#REF!</definedName>
    <definedName name="Z_D9E68341_C2F0_11D5_A6F7_00508B6540C5_.wvu.PrintTitles" localSheetId="19" hidden="1">#REF!</definedName>
    <definedName name="Z_D9E68341_C2F0_11D5_A6F7_00508B6540C5_.wvu.PrintTitles" localSheetId="3" hidden="1">#REF!</definedName>
    <definedName name="Z_D9E68341_C2F0_11D5_A6F7_00508B6540C5_.wvu.PrintTitles" localSheetId="6" hidden="1">#REF!</definedName>
    <definedName name="Z_D9E68341_C2F0_11D5_A6F7_00508B6540C5_.wvu.PrintTitles" localSheetId="7" hidden="1">#REF!</definedName>
    <definedName name="Z_D9E68341_C2F0_11D5_A6F7_00508B6540C5_.wvu.PrintTitles" hidden="1">#REF!</definedName>
    <definedName name="Z_D9E68341_C2F0_11D5_A6F7_00508B6540C5_.wvu.Rows" localSheetId="9" hidden="1">#REF!</definedName>
    <definedName name="Z_D9E68341_C2F0_11D5_A6F7_00508B6540C5_.wvu.Rows" localSheetId="10" hidden="1">#REF!</definedName>
    <definedName name="Z_D9E68341_C2F0_11D5_A6F7_00508B6540C5_.wvu.Rows" localSheetId="12" hidden="1">#REF!</definedName>
    <definedName name="Z_D9E68341_C2F0_11D5_A6F7_00508B6540C5_.wvu.Rows" localSheetId="13" hidden="1">#REF!</definedName>
    <definedName name="Z_D9E68341_C2F0_11D5_A6F7_00508B6540C5_.wvu.Rows" localSheetId="1" hidden="1">#REF!</definedName>
    <definedName name="Z_D9E68341_C2F0_11D5_A6F7_00508B6540C5_.wvu.Rows" localSheetId="19" hidden="1">#REF!</definedName>
    <definedName name="Z_D9E68341_C2F0_11D5_A6F7_00508B6540C5_.wvu.Rows" localSheetId="3" hidden="1">#REF!</definedName>
    <definedName name="Z_D9E68341_C2F0_11D5_A6F7_00508B6540C5_.wvu.Rows" localSheetId="6" hidden="1">#REF!</definedName>
    <definedName name="Z_D9E68341_C2F0_11D5_A6F7_00508B6540C5_.wvu.Rows" localSheetId="7" hidden="1">#REF!</definedName>
    <definedName name="Z_D9E68341_C2F0_11D5_A6F7_00508B6540C5_.wvu.Rows" hidden="1">#REF!</definedName>
    <definedName name="zz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zz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zz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zz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zz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zz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zz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zz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zz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аа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аа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аа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аа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а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а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аа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аа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а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выав" localSheetId="9" hidden="1">{"Страница 1",#N/A,FALSE,"Модель Интенсивника";"Страница 3",#N/A,FALSE,"Модель Интенсивника"}</definedName>
    <definedName name="авыав" localSheetId="10" hidden="1">{"Страница 1",#N/A,FALSE,"Модель Интенсивника";"Страница 3",#N/A,FALSE,"Модель Интенсивника"}</definedName>
    <definedName name="авыав" localSheetId="12" hidden="1">{"Страница 1",#N/A,FALSE,"Модель Интенсивника";"Страница 3",#N/A,FALSE,"Модель Интенсивника"}</definedName>
    <definedName name="авыав" localSheetId="13" hidden="1">{"Страница 1",#N/A,FALSE,"Модель Интенсивника";"Страница 3",#N/A,FALSE,"Модель Интенсивника"}</definedName>
    <definedName name="авыав" localSheetId="1" hidden="1">{"Страница 1",#N/A,FALSE,"Модель Интенсивника";"Страница 3",#N/A,FALSE,"Модель Интенсивника"}</definedName>
    <definedName name="авыав" localSheetId="3" hidden="1">{"Страница 1",#N/A,FALSE,"Модель Интенсивника";"Страница 3",#N/A,FALSE,"Модель Интенсивника"}</definedName>
    <definedName name="авыав" localSheetId="6" hidden="1">{"Страница 1",#N/A,FALSE,"Модель Интенсивника";"Страница 3",#N/A,FALSE,"Модель Интенсивника"}</definedName>
    <definedName name="авыав" localSheetId="7" hidden="1">{"Страница 1",#N/A,FALSE,"Модель Интенсивника";"Страница 3",#N/A,FALSE,"Модель Интенсивника"}</definedName>
    <definedName name="авыав" hidden="1">{"Страница 1",#N/A,FALSE,"Модель Интенсивника";"Страница 3",#N/A,FALSE,"Модель Интенсивника"}</definedName>
    <definedName name="авыпа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выпа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выпа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выпа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вып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вып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выпа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выпа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вып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нализ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нализ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нализ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нализ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нализ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нализ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нализ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нализ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нализ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рель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рель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рель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рель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рель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рель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рель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рель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рель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рель1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рель1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рель1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рель1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рель1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рель1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рель1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рель1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рель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ыми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ыми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ыми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ыми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ыми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ыми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ыми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ыми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ым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АЛ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АЛ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АЛ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АЛ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АЛ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АЛ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АЛ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АЛ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А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бб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бб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бб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бб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бб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бб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бб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бб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бб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яка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яка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яка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яка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як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як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яка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яка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як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23ё" localSheetId="12">'таб 13'!в23ё</definedName>
    <definedName name="в23ё" localSheetId="13">'таб 14'!в23ё</definedName>
    <definedName name="в23ё" localSheetId="1">'таб 2'!в23ё</definedName>
    <definedName name="в23ё" localSheetId="19">#N/A</definedName>
    <definedName name="в23ё" localSheetId="3">#N/A</definedName>
    <definedName name="в23ё">[0]!в23ё</definedName>
    <definedName name="ва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п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п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п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п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п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п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п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п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пке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пке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пке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пке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пке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пке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пке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пке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пк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с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с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с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с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с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с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с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с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" localSheetId="12">'таб 13'!вв</definedName>
    <definedName name="вв" localSheetId="13">'таб 14'!вв</definedName>
    <definedName name="вв" localSheetId="1">'таб 2'!вв</definedName>
    <definedName name="вв" localSheetId="19">#N/A</definedName>
    <definedName name="вв" localSheetId="3">#N/A</definedName>
    <definedName name="вв">[0]!вв</definedName>
    <definedName name="вввв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в" hidden="1">#N/A</definedName>
    <definedName name="выф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ыф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ыф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ыф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ыф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ыф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ыф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ыф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ы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енплан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енплан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енплан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енплан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енплан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енплан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енплан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енплан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енпла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ольцов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ольцов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ольцов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ольцов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ольцов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ольцов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ольцов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ольцов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ольц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ра" localSheetId="9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" localSheetId="10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" localSheetId="1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" localSheetId="1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" localSheetId="6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" localSheetId="7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ф" localSheetId="9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ф" localSheetId="10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ф" localSheetId="1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ф" localSheetId="1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ф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ф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ф" localSheetId="6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ф" localSheetId="7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ф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" localSheetId="9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" localSheetId="10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" localSheetId="1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" localSheetId="1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" localSheetId="6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" localSheetId="7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ач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ач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ач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ач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ач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ач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ач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ач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ач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дд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дд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дд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дд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дд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дд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дд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дд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дд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е" localSheetId="9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е" localSheetId="10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е" localSheetId="1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е" localSheetId="1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е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е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е" localSheetId="6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е" localSheetId="7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е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лоо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лоо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лоо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лоо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лоо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лоо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лоо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лоо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л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ее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ее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ее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ее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ее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ее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ее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ее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е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ар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ар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ар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ар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ар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ар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ар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ар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ж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ж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ж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ж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ж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ж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ж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ж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ж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опа" localSheetId="9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жопа" localSheetId="10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жопа" localSheetId="1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жопа" localSheetId="1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жопа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жопа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жопа" localSheetId="6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жопа" localSheetId="7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жоп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xlnm.Print_Titles" localSheetId="9">'таб 10'!$A:$C</definedName>
    <definedName name="_xlnm.Print_Titles" localSheetId="10">'таб 11'!$A:$C</definedName>
    <definedName name="_xlnm.Print_Titles" localSheetId="6">'таб 7'!$A:$C</definedName>
    <definedName name="_xlnm.Print_Titles" localSheetId="7">'таб 8'!$A:$C</definedName>
    <definedName name="запасы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1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1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1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1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1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1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1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1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чет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чет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чет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чет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чет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чет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чет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чет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че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и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и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и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и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и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и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и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и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рява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рява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рява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рява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ряв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ряв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рява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рява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ря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тог3" localSheetId="9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Итог3" localSheetId="10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Итог3" localSheetId="1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Итог3" localSheetId="1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Итог3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Итог3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Итог3" localSheetId="6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Итог3" localSheetId="7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Итог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й" localSheetId="12">'таб 13'!й</definedName>
    <definedName name="й" localSheetId="13">'таб 14'!й</definedName>
    <definedName name="й" localSheetId="1">'таб 2'!й</definedName>
    <definedName name="й" localSheetId="19">#N/A</definedName>
    <definedName name="й" localSheetId="3">#N/A</definedName>
    <definedName name="й">[0]!й</definedName>
    <definedName name="йй" localSheetId="12">'таб 13'!йй</definedName>
    <definedName name="йй" localSheetId="13">'таб 14'!йй</definedName>
    <definedName name="йй" localSheetId="1">'таб 2'!йй</definedName>
    <definedName name="йй" localSheetId="19">#N/A</definedName>
    <definedName name="йй" localSheetId="3">#N/A</definedName>
    <definedName name="йй">[0]!йй</definedName>
    <definedName name="ййй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йй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йй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йй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йй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йй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йй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йй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йй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цу" localSheetId="9" hidden="1">{#N/A,#N/A,TRUE,"Лист2"}</definedName>
    <definedName name="йцу" localSheetId="10" hidden="1">{#N/A,#N/A,TRUE,"Лист2"}</definedName>
    <definedName name="йцу" localSheetId="12" hidden="1">{#N/A,#N/A,TRUE,"Лист2"}</definedName>
    <definedName name="йцу" localSheetId="13" hidden="1">{#N/A,#N/A,TRUE,"Лист2"}</definedName>
    <definedName name="йцу" localSheetId="1" hidden="1">{#N/A,#N/A,TRUE,"Лист2"}</definedName>
    <definedName name="йцу" localSheetId="3" hidden="1">{#N/A,#N/A,TRUE,"Лист2"}</definedName>
    <definedName name="йцу" localSheetId="6" hidden="1">{#N/A,#N/A,TRUE,"Лист2"}</definedName>
    <definedName name="йцу" localSheetId="7" hidden="1">{#N/A,#N/A,TRUE,"Лист2"}</definedName>
    <definedName name="йцу" hidden="1">{#N/A,#N/A,TRUE,"Лист2"}</definedName>
    <definedName name="ке" localSheetId="12">'таб 13'!ке</definedName>
    <definedName name="ке" localSheetId="13">'таб 14'!ке</definedName>
    <definedName name="ке" localSheetId="1">'таб 2'!ке</definedName>
    <definedName name="ке" localSheetId="19">#N/A</definedName>
    <definedName name="ке" localSheetId="3">#N/A</definedName>
    <definedName name="ке">[0]!ке</definedName>
    <definedName name="ккк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кк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кк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кк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кк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кк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кк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кк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к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опия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опия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опия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опия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опия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опия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опия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опия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опия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уг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уг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уг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уг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уг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уг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уг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уг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у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эн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эн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эн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эн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эн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эн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эн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эн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э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д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д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д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д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д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д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д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д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д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ена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ена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ена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ена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ен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ен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ена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ена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е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л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л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л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л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л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л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л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л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ьп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ьп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ьп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ьп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ьп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ьп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ьп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ьп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ь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ай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ай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ай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ай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ай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ай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ай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ай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ай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ахалов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ахалов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ахалов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ахалов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ахалов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ахалов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ахалов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ахалов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ахал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ит" localSheetId="9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мит" localSheetId="10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мит" localSheetId="1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мит" localSheetId="1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мит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мит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мит" localSheetId="6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мит" localSheetId="7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мит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мм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м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м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м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м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м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м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м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м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ым" localSheetId="12">'таб 13'!мым</definedName>
    <definedName name="мым" localSheetId="13">'таб 14'!мым</definedName>
    <definedName name="мым" localSheetId="1">'таб 2'!мым</definedName>
    <definedName name="мым" localSheetId="19">#N/A</definedName>
    <definedName name="мым" localSheetId="3">#N/A</definedName>
    <definedName name="мым">[0]!мым</definedName>
    <definedName name="Налоги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алоги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алоги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алоги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алоги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алоги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алоги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алоги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алог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епнен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епнен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епнен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епнен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епнен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епнен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епнен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епнен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епне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нн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нн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нн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нн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нн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нн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нн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нн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н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_xlnm.Print_Area" localSheetId="0">'таб 1'!$A$1:$E$25</definedName>
    <definedName name="_xlnm.Print_Area" localSheetId="9">'таб 10'!$A$1:$R$38</definedName>
    <definedName name="_xlnm.Print_Area" localSheetId="12">'таб 13'!$A$1:$Q$61</definedName>
    <definedName name="_xlnm.Print_Area" localSheetId="13">'таб 14'!$A$1:$N$39</definedName>
    <definedName name="_xlnm.Print_Area" localSheetId="14">'таб 15'!$A$1:$H$62</definedName>
    <definedName name="_xlnm.Print_Area" localSheetId="15">'таб 16'!$A$1:$G$66</definedName>
    <definedName name="_xlnm.Print_Area" localSheetId="18">'таб 19'!$A$1:$AJ$12</definedName>
    <definedName name="_xlnm.Print_Area" localSheetId="19">'таб 20'!$A$1:$AI$12</definedName>
    <definedName name="_xlnm.Print_Area" localSheetId="20">'таб 21'!$A$1:$V$15</definedName>
    <definedName name="_xlnm.Print_Area" localSheetId="2">'таб 3 '!$A$1:$O$96</definedName>
    <definedName name="_xlnm.Print_Area" localSheetId="4">'таб 5'!$A$1:$H$62</definedName>
    <definedName name="_xlnm.Print_Area" localSheetId="5">'таб 6'!$A$1:$G$66</definedName>
    <definedName name="_xlnm.Print_Area" localSheetId="6">'таб 7'!$A$1:$R$38</definedName>
    <definedName name="олроло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лроло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лроло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лроло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лроло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лроло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лроло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лроло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лрол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о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о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о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о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о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о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о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о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псик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псик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псик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псик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псик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псик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псик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псик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пси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а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а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а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а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а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а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г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г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г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г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г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г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г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г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и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и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и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и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и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и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и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и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н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н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н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н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н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н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н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н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т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т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т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т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т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т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т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т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ш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ш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ш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ш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ш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ш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ш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ш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ш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1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1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1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1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1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1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1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1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ёт1" localSheetId="9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Отчёт1" localSheetId="10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Отчёт1" localSheetId="1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Отчёт1" localSheetId="1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Отчёт1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Отчёт1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Отчёт1" localSheetId="6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Отчёт1" localSheetId="7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Отчёт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апр" localSheetId="9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апр" localSheetId="10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апр" localSheetId="1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апр" localSheetId="1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апр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апр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апр" localSheetId="6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апр" localSheetId="7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апр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имфк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имфк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имфк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имфк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имфк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имфк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имфк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имфк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имф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л" localSheetId="9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л" localSheetId="10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л" localSheetId="1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л" localSheetId="1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л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л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л" localSheetId="6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л" localSheetId="7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л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опа" localSheetId="9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опа" localSheetId="10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опа" localSheetId="1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опа" localSheetId="1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опа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опа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опа" localSheetId="6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опа" localSheetId="7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оп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пп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пп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пп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пп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пп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пп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пп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пп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п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а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а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а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а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а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а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л" localSheetId="9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рл" localSheetId="10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рл" localSheetId="1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рл" localSheetId="1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рл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рл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рл" localSheetId="6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рл" localSheetId="7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рл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ро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о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о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о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о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о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о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о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ыпыппывапа" localSheetId="9" hidden="1">#REF!,#REF!,#REF!</definedName>
    <definedName name="пыпыппывапа" localSheetId="10" hidden="1">#REF!,#REF!,#REF!</definedName>
    <definedName name="пыпыппывапа" localSheetId="12" hidden="1">#REF!,#REF!,#REF!</definedName>
    <definedName name="пыпыппывапа" localSheetId="13" hidden="1">#REF!,#REF!,#REF!</definedName>
    <definedName name="пыпыппывапа" localSheetId="1" hidden="1">#REF!,#REF!,#REF!</definedName>
    <definedName name="пыпыппывапа" localSheetId="19" hidden="1">#REF!,#REF!,#REF!</definedName>
    <definedName name="пыпыппывапа" localSheetId="3" hidden="1">#REF!,#REF!,#REF!</definedName>
    <definedName name="пыпыппывапа" localSheetId="6" hidden="1">#REF!,#REF!,#REF!</definedName>
    <definedName name="пыпыппывапа" localSheetId="7" hidden="1">#REF!,#REF!,#REF!</definedName>
    <definedName name="пыпыппывапа" hidden="1">#REF!,#REF!,#REF!</definedName>
    <definedName name="р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ак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ак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ак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ак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ак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ак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ак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ак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а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епина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епина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епина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епина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епин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епин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епина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епина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епи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иф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иф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иф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иф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иф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иф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иф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иф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и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в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в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в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в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в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в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в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в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ол" hidden="1">"CPBD6WTRUEFAZMP2FHSLP2KUP"</definedName>
    <definedName name="рооо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оо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оо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оо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оо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оо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оо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оо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прлпмол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прлпмол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прлпмол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прлпмол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прлпмол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прлпмол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прлпмол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прлпмол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прлпмо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р" localSheetId="9" hidden="1">{"Страница 1",#N/A,FALSE,"Модель Интенсивника";"Страница 2",#N/A,FALSE,"Модель Интенсивника";"Страница 3",#N/A,FALSE,"Модель Интенсивника"}</definedName>
    <definedName name="рор" localSheetId="10" hidden="1">{"Страница 1",#N/A,FALSE,"Модель Интенсивника";"Страница 2",#N/A,FALSE,"Модель Интенсивника";"Страница 3",#N/A,FALSE,"Модель Интенсивника"}</definedName>
    <definedName name="рор" localSheetId="12" hidden="1">{"Страница 1",#N/A,FALSE,"Модель Интенсивника";"Страница 2",#N/A,FALSE,"Модель Интенсивника";"Страница 3",#N/A,FALSE,"Модель Интенсивника"}</definedName>
    <definedName name="рор" localSheetId="13" hidden="1">{"Страница 1",#N/A,FALSE,"Модель Интенсивника";"Страница 2",#N/A,FALSE,"Модель Интенсивника";"Страница 3",#N/A,FALSE,"Модель Интенсивника"}</definedName>
    <definedName name="рор" localSheetId="1" hidden="1">{"Страница 1",#N/A,FALSE,"Модель Интенсивника";"Страница 2",#N/A,FALSE,"Модель Интенсивника";"Страница 3",#N/A,FALSE,"Модель Интенсивника"}</definedName>
    <definedName name="рор" localSheetId="3" hidden="1">{"Страница 1",#N/A,FALSE,"Модель Интенсивника";"Страница 2",#N/A,FALSE,"Модель Интенсивника";"Страница 3",#N/A,FALSE,"Модель Интенсивника"}</definedName>
    <definedName name="рор" localSheetId="6" hidden="1">{"Страница 1",#N/A,FALSE,"Модель Интенсивника";"Страница 2",#N/A,FALSE,"Модель Интенсивника";"Страница 3",#N/A,FALSE,"Модель Интенсивника"}</definedName>
    <definedName name="рор" localSheetId="7" hidden="1">{"Страница 1",#N/A,FALSE,"Модель Интенсивника";"Страница 2",#N/A,FALSE,"Модель Интенсивника";"Страница 3",#N/A,FALSE,"Модель Интенсивника"}</definedName>
    <definedName name="рор" hidden="1">{"Страница 1",#N/A,FALSE,"Модель Интенсивника";"Страница 2",#N/A,FALSE,"Модель Интенсивника";"Страница 3",#N/A,FALSE,"Модель Интенсивника"}</definedName>
    <definedName name="рр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р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р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р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р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р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р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р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р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" localSheetId="12">'таб 13'!с</definedName>
    <definedName name="с" localSheetId="13">'таб 14'!с</definedName>
    <definedName name="с" localSheetId="1">'таб 2'!с</definedName>
    <definedName name="с" localSheetId="19">#N/A</definedName>
    <definedName name="с" localSheetId="3">#N/A</definedName>
    <definedName name="с">[0]!с</definedName>
    <definedName name="среда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реда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реда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реда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ред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ред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реда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реда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ред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с" localSheetId="12">'таб 13'!сс</definedName>
    <definedName name="сс" localSheetId="13">'таб 14'!сс</definedName>
    <definedName name="сс" localSheetId="1">'таб 2'!сс</definedName>
    <definedName name="сс" localSheetId="19">#N/A</definedName>
    <definedName name="сс" localSheetId="3">#N/A</definedName>
    <definedName name="сс">[0]!сс</definedName>
    <definedName name="сссс" localSheetId="12">'таб 13'!сссс</definedName>
    <definedName name="сссс" localSheetId="13">'таб 14'!сссс</definedName>
    <definedName name="сссс" localSheetId="1">'таб 2'!сссс</definedName>
    <definedName name="сссс" localSheetId="19">#N/A</definedName>
    <definedName name="сссс" localSheetId="3">#N/A</definedName>
    <definedName name="сссс">[0]!сссс</definedName>
    <definedName name="ссы" localSheetId="12">'таб 13'!ссы</definedName>
    <definedName name="ссы" localSheetId="13">'таб 14'!ссы</definedName>
    <definedName name="ссы" localSheetId="1">'таб 2'!ссы</definedName>
    <definedName name="ссы" localSheetId="19">#N/A</definedName>
    <definedName name="ссы" localSheetId="3">#N/A</definedName>
    <definedName name="ссы">[0]!ссы</definedName>
    <definedName name="стр26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6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6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6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6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6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6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6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7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7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7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7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7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7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7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7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лоырал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лоырал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лоырал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лоырал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лоырал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лоырал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лоырал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лоырал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лоыра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п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п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п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п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п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п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п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п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1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1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1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1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1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1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1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1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им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им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им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им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им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им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им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им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и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п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п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п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п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п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п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п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п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т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т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т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т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т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т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т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т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" localSheetId="12">'таб 13'!у</definedName>
    <definedName name="у" localSheetId="13">'таб 14'!у</definedName>
    <definedName name="у" localSheetId="1">'таб 2'!у</definedName>
    <definedName name="у" localSheetId="19">#N/A</definedName>
    <definedName name="у" localSheetId="3">#N/A</definedName>
    <definedName name="у">[0]!у</definedName>
    <definedName name="УГЭН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1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1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1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1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1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1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1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1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уу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уу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уу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уу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уу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уу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уу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уу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уу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ат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ат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ат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ат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ат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ат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ат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ат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а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враль" localSheetId="9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враль" localSheetId="10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враль" localSheetId="1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враль" localSheetId="1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враль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враль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враль" localSheetId="6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враль" localSheetId="7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враль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дя" localSheetId="9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дя" localSheetId="10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дя" localSheetId="1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дя" localSheetId="1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дя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дя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дя" localSheetId="6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дя" localSheetId="7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дя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нс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нс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нс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нс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нс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нс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нс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нс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н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а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а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а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а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а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а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мп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мп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мп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мп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мп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мп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мп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мп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м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п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п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п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п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п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п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п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п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ф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ф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ф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ф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ф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ф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ф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ф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фыа" localSheetId="9" hidden="1">{"Страница 1",#N/A,FALSE,"Модель Интенсивника";"Страница 2",#N/A,FALSE,"Модель Интенсивника";"Страница 3",#N/A,FALSE,"Модель Интенсивника"}</definedName>
    <definedName name="фывфыа" localSheetId="10" hidden="1">{"Страница 1",#N/A,FALSE,"Модель Интенсивника";"Страница 2",#N/A,FALSE,"Модель Интенсивника";"Страница 3",#N/A,FALSE,"Модель Интенсивника"}</definedName>
    <definedName name="фывфыа" localSheetId="12" hidden="1">{"Страница 1",#N/A,FALSE,"Модель Интенсивника";"Страница 2",#N/A,FALSE,"Модель Интенсивника";"Страница 3",#N/A,FALSE,"Модель Интенсивника"}</definedName>
    <definedName name="фывфыа" localSheetId="13" hidden="1">{"Страница 1",#N/A,FALSE,"Модель Интенсивника";"Страница 2",#N/A,FALSE,"Модель Интенсивника";"Страница 3",#N/A,FALSE,"Модель Интенсивника"}</definedName>
    <definedName name="фывфыа" localSheetId="1" hidden="1">{"Страница 1",#N/A,FALSE,"Модель Интенсивника";"Страница 2",#N/A,FALSE,"Модель Интенсивника";"Страница 3",#N/A,FALSE,"Модель Интенсивника"}</definedName>
    <definedName name="фывфыа" localSheetId="3" hidden="1">{"Страница 1",#N/A,FALSE,"Модель Интенсивника";"Страница 2",#N/A,FALSE,"Модель Интенсивника";"Страница 3",#N/A,FALSE,"Модель Интенсивника"}</definedName>
    <definedName name="фывфыа" localSheetId="6" hidden="1">{"Страница 1",#N/A,FALSE,"Модель Интенсивника";"Страница 2",#N/A,FALSE,"Модель Интенсивника";"Страница 3",#N/A,FALSE,"Модель Интенсивника"}</definedName>
    <definedName name="фывфыа" localSheetId="7" hidden="1">{"Страница 1",#N/A,FALSE,"Модель Интенсивника";"Страница 2",#N/A,FALSE,"Модель Интенсивника";"Страница 3",#N/A,FALSE,"Модель Интенсивника"}</definedName>
    <definedName name="фывфыа" hidden="1">{"Страница 1",#N/A,FALSE,"Модель Интенсивника";"Страница 2",#N/A,FALSE,"Модель Интенсивника";"Страница 3",#N/A,FALSE,"Модель Интенсивника"}</definedName>
    <definedName name="ц" localSheetId="12">'таб 13'!ц</definedName>
    <definedName name="ц" localSheetId="13">'таб 14'!ц</definedName>
    <definedName name="ц" localSheetId="1">'таб 2'!ц</definedName>
    <definedName name="ц" localSheetId="19">#N/A</definedName>
    <definedName name="ц" localSheetId="3">#N/A</definedName>
    <definedName name="ц">[0]!ц</definedName>
    <definedName name="цена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ена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ена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ена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ен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ен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ена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ена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е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к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к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к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к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к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к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к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к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" localSheetId="12">'таб 13'!цу</definedName>
    <definedName name="цу" localSheetId="13">'таб 14'!цу</definedName>
    <definedName name="цу" localSheetId="1">'таб 2'!цу</definedName>
    <definedName name="цу" localSheetId="19">#N/A</definedName>
    <definedName name="цу" localSheetId="3">#N/A</definedName>
    <definedName name="цу">[0]!цу</definedName>
    <definedName name="цуг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г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г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г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г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г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г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г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цц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цц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цц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цц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цц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цц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цц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цц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цц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ч" localSheetId="9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ч" localSheetId="10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ч" localSheetId="1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ч" localSheetId="1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ч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ч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ч" localSheetId="6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ч" localSheetId="7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ч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чч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чч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чч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чч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чч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чч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чч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чч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чч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атилов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атилов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атилов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атилов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атилов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атилов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атилов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атилов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атил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ы" localSheetId="9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" localSheetId="10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" localSheetId="1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" localSheetId="1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" localSheetId="6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" localSheetId="7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аа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ыаа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ыаа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ыаа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ыаа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ыаа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ыаа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ыаа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ыа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ыв" localSheetId="12">'таб 13'!ыв</definedName>
    <definedName name="ыв" localSheetId="13">'таб 14'!ыв</definedName>
    <definedName name="ыв" localSheetId="1">'таб 2'!ыв</definedName>
    <definedName name="ыв" localSheetId="19">#N/A</definedName>
    <definedName name="ыв" localSheetId="3">#N/A</definedName>
    <definedName name="ыв">[0]!ыв</definedName>
    <definedName name="ыы" localSheetId="9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ы" localSheetId="10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ы" localSheetId="12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ы" localSheetId="1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ы" localSheetId="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ы" localSheetId="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ы" localSheetId="6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ы" localSheetId="7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ы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ыыы" localSheetId="12">'таб 13'!ыыыы</definedName>
    <definedName name="ыыыы" localSheetId="13">'таб 14'!ыыыы</definedName>
    <definedName name="ыыыы" localSheetId="1">'таб 2'!ыыыы</definedName>
    <definedName name="ыыыы" localSheetId="19">#N/A</definedName>
    <definedName name="ыыыы" localSheetId="3">#N/A</definedName>
    <definedName name="ыыыы">[0]!ыыыы</definedName>
    <definedName name="ьь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ьь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ьь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ьь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ьь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ьь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ьь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ьь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ьь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эээ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эээ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эээ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эээ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эээ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эээ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эээ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эээ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эээ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юю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юю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юю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юю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юю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юю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юю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юю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юю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нв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нв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нв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нв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нв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нв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нв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нв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н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нварь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нварь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нварь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нварь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нварь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нварь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нварь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нварь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нварь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я" localSheetId="9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я" localSheetId="1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я" localSheetId="12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я" localSheetId="1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я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я" localSheetId="3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я" localSheetId="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я" localSheetId="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я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35" l="1"/>
  <c r="W14" i="34"/>
  <c r="W13" i="34"/>
  <c r="W12" i="34"/>
  <c r="W11" i="34"/>
  <c r="W10" i="34"/>
  <c r="W9" i="34"/>
  <c r="W8" i="34"/>
  <c r="W7" i="34"/>
  <c r="W6" i="34"/>
  <c r="U14" i="34"/>
  <c r="U13" i="34"/>
  <c r="Y13" i="34" s="1"/>
  <c r="U12" i="34"/>
  <c r="U11" i="34"/>
  <c r="Y11" i="34" s="1"/>
  <c r="U10" i="34"/>
  <c r="U9" i="34"/>
  <c r="Y9" i="34" s="1"/>
  <c r="U8" i="34"/>
  <c r="U7" i="34"/>
  <c r="Y7" i="34" s="1"/>
  <c r="U6" i="34"/>
  <c r="S12" i="33"/>
  <c r="S11" i="33"/>
  <c r="S10" i="33"/>
  <c r="S9" i="33"/>
  <c r="S8" i="33"/>
  <c r="S7" i="33"/>
  <c r="S6" i="33"/>
  <c r="Y6" i="34" l="1"/>
  <c r="Y8" i="34"/>
  <c r="Y10" i="34"/>
  <c r="Y12" i="34"/>
  <c r="Y14" i="34"/>
  <c r="L35" i="30"/>
  <c r="K35" i="30"/>
  <c r="F35" i="30"/>
  <c r="E35" i="30"/>
  <c r="J34" i="30"/>
  <c r="I34" i="30"/>
  <c r="D34" i="30"/>
  <c r="C34" i="30"/>
  <c r="H33" i="30"/>
  <c r="N33" i="30" s="1"/>
  <c r="H32" i="30"/>
  <c r="N32" i="30" s="1"/>
  <c r="H31" i="30"/>
  <c r="N31" i="30" s="1"/>
  <c r="H30" i="30"/>
  <c r="N30" i="30" s="1"/>
  <c r="H29" i="30"/>
  <c r="N29" i="30" s="1"/>
  <c r="H28" i="30"/>
  <c r="N28" i="30" s="1"/>
  <c r="H27" i="30"/>
  <c r="N27" i="30" s="1"/>
  <c r="H26" i="30"/>
  <c r="N26" i="30" s="1"/>
  <c r="H25" i="30"/>
  <c r="N25" i="30" s="1"/>
  <c r="H24" i="30"/>
  <c r="N24" i="30" s="1"/>
  <c r="H23" i="30"/>
  <c r="N23" i="30" s="1"/>
  <c r="H22" i="30"/>
  <c r="N22" i="30" s="1"/>
  <c r="H21" i="30"/>
  <c r="N21" i="30" s="1"/>
  <c r="H20" i="30"/>
  <c r="N20" i="30" s="1"/>
  <c r="H19" i="30"/>
  <c r="N19" i="30" s="1"/>
  <c r="H18" i="30"/>
  <c r="N18" i="30" s="1"/>
  <c r="H17" i="30"/>
  <c r="N17" i="30" s="1"/>
  <c r="H16" i="30"/>
  <c r="N16" i="30" s="1"/>
  <c r="H15" i="30"/>
  <c r="N15" i="30" s="1"/>
  <c r="H14" i="30"/>
  <c r="N14" i="30" s="1"/>
  <c r="H13" i="30"/>
  <c r="N13" i="30" s="1"/>
  <c r="H12" i="30"/>
  <c r="N12" i="30" s="1"/>
  <c r="H11" i="30"/>
  <c r="N11" i="30" s="1"/>
  <c r="H10" i="30"/>
  <c r="N10" i="30" s="1"/>
  <c r="H9" i="30"/>
  <c r="N9" i="30" s="1"/>
  <c r="H8" i="30"/>
  <c r="N8" i="30" s="1"/>
  <c r="H7" i="30"/>
  <c r="N7" i="30" s="1"/>
  <c r="P52" i="29"/>
  <c r="O52" i="29"/>
  <c r="N52" i="29"/>
  <c r="M52" i="29"/>
  <c r="L52" i="29"/>
  <c r="G52" i="29"/>
  <c r="K50" i="29"/>
  <c r="K48" i="29" s="1"/>
  <c r="J50" i="29"/>
  <c r="J48" i="29" s="1"/>
  <c r="I50" i="29"/>
  <c r="I48" i="29" s="1"/>
  <c r="H50" i="29"/>
  <c r="H48" i="29" s="1"/>
  <c r="F50" i="29"/>
  <c r="F48" i="29" s="1"/>
  <c r="E50" i="29"/>
  <c r="E48" i="29" s="1"/>
  <c r="D50" i="29"/>
  <c r="D48" i="29" s="1"/>
  <c r="C50" i="29"/>
  <c r="M50" i="29" s="1"/>
  <c r="Q49" i="29"/>
  <c r="L49" i="29"/>
  <c r="G49" i="29"/>
  <c r="K46" i="29"/>
  <c r="K45" i="29" s="1"/>
  <c r="J46" i="29"/>
  <c r="J45" i="29" s="1"/>
  <c r="I46" i="29"/>
  <c r="I45" i="29" s="1"/>
  <c r="H46" i="29"/>
  <c r="H45" i="29" s="1"/>
  <c r="F46" i="29"/>
  <c r="E46" i="29"/>
  <c r="E45" i="29" s="1"/>
  <c r="D46" i="29"/>
  <c r="D45" i="29" s="1"/>
  <c r="C46" i="29"/>
  <c r="C45" i="29" s="1"/>
  <c r="F45" i="29"/>
  <c r="K43" i="29"/>
  <c r="J43" i="29"/>
  <c r="I43" i="29"/>
  <c r="H43" i="29"/>
  <c r="F43" i="29"/>
  <c r="E43" i="29"/>
  <c r="D43" i="29"/>
  <c r="N43" i="29" s="1"/>
  <c r="C43" i="29"/>
  <c r="M43" i="29" s="1"/>
  <c r="K42" i="29"/>
  <c r="K41" i="29" s="1"/>
  <c r="J42" i="29"/>
  <c r="J41" i="29" s="1"/>
  <c r="I42" i="29"/>
  <c r="I41" i="29" s="1"/>
  <c r="H42" i="29"/>
  <c r="F42" i="29"/>
  <c r="F41" i="29" s="1"/>
  <c r="E42" i="29"/>
  <c r="E41" i="29" s="1"/>
  <c r="D42" i="29"/>
  <c r="D41" i="29" s="1"/>
  <c r="C42" i="29"/>
  <c r="C41" i="29" s="1"/>
  <c r="M38" i="29"/>
  <c r="Q38" i="29" s="1"/>
  <c r="L38" i="29"/>
  <c r="G38" i="29"/>
  <c r="Q37" i="29"/>
  <c r="L37" i="29"/>
  <c r="G37" i="29"/>
  <c r="P36" i="29"/>
  <c r="P35" i="29" s="1"/>
  <c r="O36" i="29"/>
  <c r="O35" i="29" s="1"/>
  <c r="N36" i="29"/>
  <c r="N35" i="29" s="1"/>
  <c r="M36" i="29"/>
  <c r="L36" i="29"/>
  <c r="G36" i="29"/>
  <c r="M35" i="29"/>
  <c r="K35" i="29"/>
  <c r="J35" i="29"/>
  <c r="I35" i="29"/>
  <c r="H35" i="29"/>
  <c r="F35" i="29"/>
  <c r="E35" i="29"/>
  <c r="D35" i="29"/>
  <c r="C35" i="29"/>
  <c r="Q34" i="29"/>
  <c r="L34" i="29"/>
  <c r="G34" i="29"/>
  <c r="P33" i="29"/>
  <c r="O33" i="29"/>
  <c r="O32" i="29" s="1"/>
  <c r="N33" i="29"/>
  <c r="N32" i="29" s="1"/>
  <c r="N31" i="29" s="1"/>
  <c r="M33" i="29"/>
  <c r="M32" i="29" s="1"/>
  <c r="L33" i="29"/>
  <c r="G33" i="29"/>
  <c r="P32" i="29"/>
  <c r="K32" i="29"/>
  <c r="J32" i="29"/>
  <c r="I32" i="29"/>
  <c r="H32" i="29"/>
  <c r="F32" i="29"/>
  <c r="E32" i="29"/>
  <c r="D32" i="29"/>
  <c r="C32" i="29"/>
  <c r="Q30" i="29"/>
  <c r="L30" i="29"/>
  <c r="G30" i="29"/>
  <c r="P29" i="29"/>
  <c r="P28" i="29" s="1"/>
  <c r="O29" i="29"/>
  <c r="O28" i="29" s="1"/>
  <c r="N29" i="29"/>
  <c r="N28" i="29" s="1"/>
  <c r="M29" i="29"/>
  <c r="M28" i="29" s="1"/>
  <c r="L29" i="29"/>
  <c r="G29" i="29"/>
  <c r="K28" i="29"/>
  <c r="J28" i="29"/>
  <c r="I28" i="29"/>
  <c r="H28" i="29"/>
  <c r="F28" i="29"/>
  <c r="E28" i="29"/>
  <c r="D28" i="29"/>
  <c r="C28" i="29"/>
  <c r="P26" i="29"/>
  <c r="O26" i="29"/>
  <c r="N26" i="29"/>
  <c r="M26" i="29"/>
  <c r="L26" i="29"/>
  <c r="G26" i="29"/>
  <c r="P25" i="29"/>
  <c r="O25" i="29"/>
  <c r="N25" i="29"/>
  <c r="M25" i="29"/>
  <c r="L25" i="29"/>
  <c r="G25" i="29"/>
  <c r="P24" i="29"/>
  <c r="K24" i="29"/>
  <c r="J24" i="29"/>
  <c r="I24" i="29"/>
  <c r="H24" i="29"/>
  <c r="F24" i="29"/>
  <c r="E24" i="29"/>
  <c r="D24" i="29"/>
  <c r="C24" i="29"/>
  <c r="K21" i="29"/>
  <c r="K54" i="29" s="1"/>
  <c r="J21" i="29"/>
  <c r="J54" i="29" s="1"/>
  <c r="I21" i="29"/>
  <c r="I54" i="29" s="1"/>
  <c r="H21" i="29"/>
  <c r="H54" i="29" s="1"/>
  <c r="F21" i="29"/>
  <c r="F54" i="29" s="1"/>
  <c r="E21" i="29"/>
  <c r="E54" i="29" s="1"/>
  <c r="O54" i="29" s="1"/>
  <c r="D21" i="29"/>
  <c r="D54" i="29" s="1"/>
  <c r="C21" i="29"/>
  <c r="C54" i="29" s="1"/>
  <c r="K20" i="29"/>
  <c r="K53" i="29" s="1"/>
  <c r="K51" i="29" s="1"/>
  <c r="J20" i="29"/>
  <c r="J53" i="29" s="1"/>
  <c r="J51" i="29" s="1"/>
  <c r="I20" i="29"/>
  <c r="I53" i="29" s="1"/>
  <c r="I51" i="29" s="1"/>
  <c r="H20" i="29"/>
  <c r="H53" i="29" s="1"/>
  <c r="H51" i="29" s="1"/>
  <c r="F20" i="29"/>
  <c r="F53" i="29" s="1"/>
  <c r="E20" i="29"/>
  <c r="E53" i="29" s="1"/>
  <c r="D20" i="29"/>
  <c r="D53" i="29" s="1"/>
  <c r="C20" i="29"/>
  <c r="C53" i="29" s="1"/>
  <c r="G32" i="29" l="1"/>
  <c r="E31" i="29"/>
  <c r="E27" i="29" s="1"/>
  <c r="E39" i="29" s="1"/>
  <c r="H31" i="29"/>
  <c r="I31" i="29"/>
  <c r="K31" i="29"/>
  <c r="K27" i="29" s="1"/>
  <c r="M24" i="29"/>
  <c r="Q24" i="29" s="1"/>
  <c r="N27" i="29"/>
  <c r="N24" i="29"/>
  <c r="N39" i="29" s="1"/>
  <c r="O24" i="29"/>
  <c r="J31" i="29"/>
  <c r="J27" i="29" s="1"/>
  <c r="J39" i="29" s="1"/>
  <c r="O31" i="29"/>
  <c r="H47" i="29"/>
  <c r="H44" i="29" s="1"/>
  <c r="O43" i="29"/>
  <c r="P43" i="29"/>
  <c r="C31" i="29"/>
  <c r="C27" i="29"/>
  <c r="C39" i="29" s="1"/>
  <c r="I27" i="29"/>
  <c r="I39" i="29" s="1"/>
  <c r="K39" i="29"/>
  <c r="L31" i="29"/>
  <c r="J47" i="29"/>
  <c r="Q26" i="29"/>
  <c r="G28" i="29"/>
  <c r="H27" i="29"/>
  <c r="O27" i="29"/>
  <c r="O39" i="29" s="1"/>
  <c r="D31" i="29"/>
  <c r="D27" i="29" s="1"/>
  <c r="D39" i="29" s="1"/>
  <c r="F31" i="29"/>
  <c r="F27" i="29" s="1"/>
  <c r="F39" i="29" s="1"/>
  <c r="P31" i="29"/>
  <c r="G35" i="29"/>
  <c r="L35" i="29"/>
  <c r="Q35" i="29"/>
  <c r="Q36" i="29"/>
  <c r="H41" i="29"/>
  <c r="L41" i="29" s="1"/>
  <c r="I47" i="29"/>
  <c r="I44" i="29" s="1"/>
  <c r="K47" i="29"/>
  <c r="K44" i="29" s="1"/>
  <c r="K55" i="29" s="1"/>
  <c r="N35" i="30"/>
  <c r="N34" i="30"/>
  <c r="H34" i="30"/>
  <c r="H35" i="30"/>
  <c r="G54" i="29"/>
  <c r="M54" i="29"/>
  <c r="Q28" i="29"/>
  <c r="L53" i="29"/>
  <c r="N53" i="29"/>
  <c r="N51" i="29" s="1"/>
  <c r="D51" i="29"/>
  <c r="D47" i="29" s="1"/>
  <c r="D44" i="29" s="1"/>
  <c r="D55" i="29" s="1"/>
  <c r="F51" i="29"/>
  <c r="F47" i="29" s="1"/>
  <c r="F44" i="29" s="1"/>
  <c r="F55" i="29" s="1"/>
  <c r="P53" i="29"/>
  <c r="P51" i="29" s="1"/>
  <c r="P27" i="29"/>
  <c r="P39" i="29" s="1"/>
  <c r="Q32" i="29"/>
  <c r="M31" i="29"/>
  <c r="Q31" i="29" s="1"/>
  <c r="M48" i="29"/>
  <c r="L51" i="29"/>
  <c r="N54" i="29"/>
  <c r="P54" i="29"/>
  <c r="L24" i="29"/>
  <c r="Q25" i="29"/>
  <c r="L28" i="29"/>
  <c r="Q29" i="29"/>
  <c r="L32" i="29"/>
  <c r="Q33" i="29"/>
  <c r="G41" i="29"/>
  <c r="G42" i="29"/>
  <c r="I55" i="29"/>
  <c r="O42" i="29"/>
  <c r="L43" i="29"/>
  <c r="G45" i="29"/>
  <c r="G46" i="29"/>
  <c r="O46" i="29"/>
  <c r="O45" i="29" s="1"/>
  <c r="L48" i="29"/>
  <c r="G50" i="29"/>
  <c r="O50" i="29"/>
  <c r="O48" i="29" s="1"/>
  <c r="M53" i="29"/>
  <c r="M51" i="29" s="1"/>
  <c r="G53" i="29"/>
  <c r="C51" i="29"/>
  <c r="O53" i="29"/>
  <c r="O51" i="29" s="1"/>
  <c r="E51" i="29"/>
  <c r="E47" i="29" s="1"/>
  <c r="E44" i="29" s="1"/>
  <c r="E55" i="29" s="1"/>
  <c r="L54" i="29"/>
  <c r="G24" i="29"/>
  <c r="N42" i="29"/>
  <c r="N41" i="29" s="1"/>
  <c r="P42" i="29"/>
  <c r="P41" i="29" s="1"/>
  <c r="L42" i="29"/>
  <c r="M42" i="29"/>
  <c r="L45" i="29"/>
  <c r="N46" i="29"/>
  <c r="N45" i="29" s="1"/>
  <c r="P46" i="29"/>
  <c r="P45" i="29" s="1"/>
  <c r="L46" i="29"/>
  <c r="M46" i="29"/>
  <c r="C48" i="29"/>
  <c r="N50" i="29"/>
  <c r="N48" i="29" s="1"/>
  <c r="P50" i="29"/>
  <c r="P48" i="29" s="1"/>
  <c r="L50" i="29"/>
  <c r="Q52" i="29"/>
  <c r="G43" i="29"/>
  <c r="L27" i="29" l="1"/>
  <c r="Q43" i="29"/>
  <c r="L47" i="29"/>
  <c r="O41" i="29"/>
  <c r="P47" i="29"/>
  <c r="J44" i="29"/>
  <c r="J55" i="29" s="1"/>
  <c r="N47" i="29"/>
  <c r="N44" i="29" s="1"/>
  <c r="N55" i="29" s="1"/>
  <c r="H39" i="29"/>
  <c r="L39" i="29" s="1"/>
  <c r="G31" i="29"/>
  <c r="G39" i="29"/>
  <c r="Q51" i="29"/>
  <c r="C47" i="29"/>
  <c r="C44" i="29" s="1"/>
  <c r="G48" i="29"/>
  <c r="O47" i="29"/>
  <c r="O44" i="29" s="1"/>
  <c r="O55" i="29" s="1"/>
  <c r="Q50" i="29"/>
  <c r="H55" i="29"/>
  <c r="M27" i="29"/>
  <c r="G27" i="29"/>
  <c r="Q54" i="29"/>
  <c r="M45" i="29"/>
  <c r="Q46" i="29"/>
  <c r="P44" i="29"/>
  <c r="P55" i="29" s="1"/>
  <c r="M41" i="29"/>
  <c r="Q42" i="29"/>
  <c r="G51" i="29"/>
  <c r="Q53" i="29"/>
  <c r="M47" i="29"/>
  <c r="Q48" i="29"/>
  <c r="Q47" i="29" l="1"/>
  <c r="L55" i="29"/>
  <c r="L44" i="29"/>
  <c r="G47" i="29"/>
  <c r="Q41" i="29"/>
  <c r="Q27" i="29"/>
  <c r="M39" i="29"/>
  <c r="Q39" i="29" s="1"/>
  <c r="Q45" i="29"/>
  <c r="M44" i="29"/>
  <c r="Q44" i="29" s="1"/>
  <c r="G44" i="29"/>
  <c r="C55" i="29"/>
  <c r="G55" i="29" s="1"/>
  <c r="M55" i="29" l="1"/>
  <c r="Q55" i="29" s="1"/>
  <c r="L106" i="18" l="1"/>
  <c r="K106" i="18"/>
  <c r="J106" i="18"/>
  <c r="I106" i="18"/>
  <c r="H106" i="18" s="1"/>
  <c r="G106" i="18"/>
  <c r="F106" i="18"/>
  <c r="E106" i="18"/>
  <c r="D106" i="18"/>
  <c r="L105" i="18"/>
  <c r="L104" i="18" s="1"/>
  <c r="K105" i="18"/>
  <c r="J105" i="18"/>
  <c r="J104" i="18" s="1"/>
  <c r="I105" i="18"/>
  <c r="H105" i="18" s="1"/>
  <c r="G105" i="18"/>
  <c r="G104" i="18" s="1"/>
  <c r="F105" i="18"/>
  <c r="E105" i="18"/>
  <c r="E104" i="18" s="1"/>
  <c r="D105" i="18"/>
  <c r="L103" i="18"/>
  <c r="K103" i="18"/>
  <c r="J103" i="18"/>
  <c r="I103" i="18"/>
  <c r="G103" i="18"/>
  <c r="F103" i="18"/>
  <c r="E103" i="18"/>
  <c r="D103" i="18"/>
  <c r="L102" i="18"/>
  <c r="K102" i="18"/>
  <c r="K101" i="18" s="1"/>
  <c r="J102" i="18"/>
  <c r="I102" i="18"/>
  <c r="G102" i="18"/>
  <c r="G101" i="18" s="1"/>
  <c r="F102" i="18"/>
  <c r="F101" i="18" s="1"/>
  <c r="E102" i="18"/>
  <c r="E101" i="18" s="1"/>
  <c r="D102" i="18"/>
  <c r="L100" i="18"/>
  <c r="K100" i="18"/>
  <c r="J100" i="18"/>
  <c r="I100" i="18"/>
  <c r="G100" i="18"/>
  <c r="F100" i="18"/>
  <c r="E100" i="18"/>
  <c r="D100" i="18"/>
  <c r="L99" i="18"/>
  <c r="K99" i="18"/>
  <c r="J99" i="18"/>
  <c r="I99" i="18"/>
  <c r="G99" i="18"/>
  <c r="F99" i="18"/>
  <c r="E99" i="18"/>
  <c r="D99" i="18"/>
  <c r="L97" i="18"/>
  <c r="K97" i="18"/>
  <c r="J97" i="18"/>
  <c r="I97" i="18"/>
  <c r="G97" i="18"/>
  <c r="F97" i="18"/>
  <c r="E97" i="18"/>
  <c r="D97" i="18"/>
  <c r="L96" i="18"/>
  <c r="K96" i="18"/>
  <c r="J96" i="18"/>
  <c r="J95" i="18" s="1"/>
  <c r="I96" i="18"/>
  <c r="G96" i="18"/>
  <c r="G95" i="18" s="1"/>
  <c r="F96" i="18"/>
  <c r="F95" i="18" s="1"/>
  <c r="E96" i="18"/>
  <c r="E95" i="18" s="1"/>
  <c r="D96" i="18"/>
  <c r="L94" i="18"/>
  <c r="K94" i="18"/>
  <c r="J94" i="18"/>
  <c r="I94" i="18"/>
  <c r="G94" i="18"/>
  <c r="F94" i="18"/>
  <c r="E94" i="18"/>
  <c r="D94" i="18"/>
  <c r="L93" i="18"/>
  <c r="L92" i="18" s="1"/>
  <c r="K93" i="18"/>
  <c r="J93" i="18"/>
  <c r="J92" i="18" s="1"/>
  <c r="I93" i="18"/>
  <c r="G93" i="18"/>
  <c r="F93" i="18"/>
  <c r="E93" i="18"/>
  <c r="D93" i="18"/>
  <c r="L90" i="18"/>
  <c r="K90" i="18"/>
  <c r="J90" i="18"/>
  <c r="I90" i="18"/>
  <c r="G90" i="18"/>
  <c r="F90" i="18"/>
  <c r="E90" i="18"/>
  <c r="D90" i="18"/>
  <c r="L89" i="18"/>
  <c r="K89" i="18"/>
  <c r="J89" i="18"/>
  <c r="I89" i="18"/>
  <c r="G89" i="18"/>
  <c r="F89" i="18"/>
  <c r="E89" i="18"/>
  <c r="D89" i="18"/>
  <c r="H88" i="18"/>
  <c r="C88" i="18"/>
  <c r="L87" i="18"/>
  <c r="K87" i="18"/>
  <c r="J87" i="18"/>
  <c r="I87" i="18"/>
  <c r="G87" i="18"/>
  <c r="F87" i="18"/>
  <c r="E87" i="18"/>
  <c r="D87" i="18"/>
  <c r="L86" i="18"/>
  <c r="K86" i="18"/>
  <c r="J86" i="18"/>
  <c r="I86" i="18"/>
  <c r="G86" i="18"/>
  <c r="G85" i="18" s="1"/>
  <c r="F86" i="18"/>
  <c r="F85" i="18" s="1"/>
  <c r="E86" i="18"/>
  <c r="E85" i="18" s="1"/>
  <c r="D86" i="18"/>
  <c r="L84" i="18"/>
  <c r="K84" i="18"/>
  <c r="J84" i="18"/>
  <c r="I84" i="18"/>
  <c r="G84" i="18"/>
  <c r="F84" i="18"/>
  <c r="E84" i="18"/>
  <c r="D84" i="18"/>
  <c r="L83" i="18"/>
  <c r="K83" i="18"/>
  <c r="J83" i="18"/>
  <c r="I83" i="18"/>
  <c r="G83" i="18"/>
  <c r="F83" i="18"/>
  <c r="E83" i="18"/>
  <c r="D83" i="18"/>
  <c r="L82" i="18"/>
  <c r="K82" i="18"/>
  <c r="J82" i="18"/>
  <c r="I82" i="18"/>
  <c r="G82" i="18"/>
  <c r="F82" i="18"/>
  <c r="F81" i="18" s="1"/>
  <c r="F80" i="18" s="1"/>
  <c r="E82" i="18"/>
  <c r="D82" i="18"/>
  <c r="B78" i="18"/>
  <c r="C78" i="18" s="1"/>
  <c r="D78" i="18" s="1"/>
  <c r="E78" i="18" s="1"/>
  <c r="F78" i="18" s="1"/>
  <c r="G78" i="18" s="1"/>
  <c r="H78" i="18" s="1"/>
  <c r="I78" i="18" s="1"/>
  <c r="J78" i="18" s="1"/>
  <c r="K78" i="18" s="1"/>
  <c r="L78" i="18" s="1"/>
  <c r="M78" i="18" s="1"/>
  <c r="N78" i="18" s="1"/>
  <c r="O78" i="18" s="1"/>
  <c r="P78" i="18" s="1"/>
  <c r="Q78" i="18" s="1"/>
  <c r="R78" i="18" s="1"/>
  <c r="S78" i="18" s="1"/>
  <c r="T78" i="18" s="1"/>
  <c r="U78" i="18" s="1"/>
  <c r="V78" i="18" s="1"/>
  <c r="W78" i="18" s="1"/>
  <c r="H71" i="18"/>
  <c r="C71" i="18"/>
  <c r="H70" i="18"/>
  <c r="C70" i="18"/>
  <c r="H69" i="18"/>
  <c r="C69" i="18"/>
  <c r="H68" i="18"/>
  <c r="C68" i="18"/>
  <c r="H67" i="18"/>
  <c r="C67" i="18"/>
  <c r="H66" i="18"/>
  <c r="C66" i="18"/>
  <c r="H65" i="18"/>
  <c r="C65" i="18"/>
  <c r="H64" i="18"/>
  <c r="C64" i="18"/>
  <c r="H63" i="18"/>
  <c r="C63" i="18"/>
  <c r="H62" i="18"/>
  <c r="C62" i="18"/>
  <c r="H61" i="18"/>
  <c r="C61" i="18"/>
  <c r="H60" i="18"/>
  <c r="C60" i="18"/>
  <c r="H59" i="18"/>
  <c r="C59" i="18"/>
  <c r="H58" i="18"/>
  <c r="C58" i="18"/>
  <c r="H57" i="18"/>
  <c r="C57" i="18"/>
  <c r="H56" i="18"/>
  <c r="C56" i="18"/>
  <c r="H55" i="18"/>
  <c r="C55" i="18"/>
  <c r="H54" i="18"/>
  <c r="C54" i="18"/>
  <c r="H53" i="18"/>
  <c r="C53" i="18"/>
  <c r="H52" i="18"/>
  <c r="C52" i="18"/>
  <c r="H51" i="18"/>
  <c r="C51" i="18"/>
  <c r="H50" i="18"/>
  <c r="C50" i="18"/>
  <c r="H49" i="18"/>
  <c r="C49" i="18"/>
  <c r="H48" i="18"/>
  <c r="C48" i="18"/>
  <c r="H47" i="18"/>
  <c r="C47" i="18"/>
  <c r="H46" i="18"/>
  <c r="C46" i="18"/>
  <c r="H45" i="18"/>
  <c r="C45" i="18"/>
  <c r="H44" i="18"/>
  <c r="C44" i="18"/>
  <c r="B42" i="18"/>
  <c r="C42" i="18" s="1"/>
  <c r="D42" i="18" s="1"/>
  <c r="E42" i="18" s="1"/>
  <c r="F42" i="18" s="1"/>
  <c r="G42" i="18" s="1"/>
  <c r="H42" i="18" s="1"/>
  <c r="I42" i="18" s="1"/>
  <c r="J42" i="18" s="1"/>
  <c r="K42" i="18" s="1"/>
  <c r="L42" i="18" s="1"/>
  <c r="M42" i="18" s="1"/>
  <c r="N42" i="18" s="1"/>
  <c r="O42" i="18" s="1"/>
  <c r="P42" i="18" s="1"/>
  <c r="Q42" i="18" s="1"/>
  <c r="R42" i="18" s="1"/>
  <c r="S42" i="18" s="1"/>
  <c r="T42" i="18" s="1"/>
  <c r="U42" i="18" s="1"/>
  <c r="V42" i="18" s="1"/>
  <c r="W42" i="18" s="1"/>
  <c r="H35" i="18"/>
  <c r="C35" i="18"/>
  <c r="H34" i="18"/>
  <c r="C34" i="18"/>
  <c r="H33" i="18"/>
  <c r="C33" i="18"/>
  <c r="H32" i="18"/>
  <c r="C32" i="18"/>
  <c r="H31" i="18"/>
  <c r="C31" i="18"/>
  <c r="H30" i="18"/>
  <c r="C30" i="18"/>
  <c r="H29" i="18"/>
  <c r="C29" i="18"/>
  <c r="H28" i="18"/>
  <c r="C28" i="18"/>
  <c r="H27" i="18"/>
  <c r="C27" i="18"/>
  <c r="H26" i="18"/>
  <c r="C26" i="18"/>
  <c r="H25" i="18"/>
  <c r="C25" i="18"/>
  <c r="H24" i="18"/>
  <c r="C24" i="18"/>
  <c r="H23" i="18"/>
  <c r="C23" i="18"/>
  <c r="H22" i="18"/>
  <c r="C22" i="18"/>
  <c r="H21" i="18"/>
  <c r="C21" i="18"/>
  <c r="H20" i="18"/>
  <c r="C20" i="18"/>
  <c r="H19" i="18"/>
  <c r="C19" i="18"/>
  <c r="H18" i="18"/>
  <c r="C18" i="18"/>
  <c r="H17" i="18"/>
  <c r="C17" i="18"/>
  <c r="H16" i="18"/>
  <c r="C16" i="18"/>
  <c r="H15" i="18"/>
  <c r="C15" i="18"/>
  <c r="H14" i="18"/>
  <c r="C14" i="18"/>
  <c r="H13" i="18"/>
  <c r="C13" i="18"/>
  <c r="H12" i="18"/>
  <c r="C12" i="18"/>
  <c r="H11" i="18"/>
  <c r="C11" i="18"/>
  <c r="H10" i="18"/>
  <c r="C10" i="18"/>
  <c r="H9" i="18"/>
  <c r="C9" i="18"/>
  <c r="H8" i="18"/>
  <c r="C8" i="18"/>
  <c r="B6" i="18"/>
  <c r="C6" i="18" s="1"/>
  <c r="D6" i="18" s="1"/>
  <c r="E6" i="18" s="1"/>
  <c r="F6" i="18" s="1"/>
  <c r="G6" i="18" s="1"/>
  <c r="H6" i="18" s="1"/>
  <c r="I6" i="18" s="1"/>
  <c r="J6" i="18" s="1"/>
  <c r="K6" i="18" s="1"/>
  <c r="L6" i="18" s="1"/>
  <c r="M6" i="18" s="1"/>
  <c r="N6" i="18" s="1"/>
  <c r="O6" i="18" s="1"/>
  <c r="P6" i="18" s="1"/>
  <c r="Q6" i="18" s="1"/>
  <c r="R6" i="18" s="1"/>
  <c r="S6" i="18" s="1"/>
  <c r="T6" i="18" s="1"/>
  <c r="U6" i="18" s="1"/>
  <c r="V6" i="18" s="1"/>
  <c r="W6" i="18" s="1"/>
  <c r="N6" i="17"/>
  <c r="O6" i="17" s="1"/>
  <c r="P6" i="17" s="1"/>
  <c r="Q6" i="17" s="1"/>
  <c r="R6" i="17" s="1"/>
  <c r="I6" i="17"/>
  <c r="J6" i="17" s="1"/>
  <c r="K6" i="17" s="1"/>
  <c r="L6" i="17" s="1"/>
  <c r="M6" i="17" s="1"/>
  <c r="D6" i="17"/>
  <c r="E6" i="17" s="1"/>
  <c r="F6" i="17" s="1"/>
  <c r="G6" i="17" s="1"/>
  <c r="H6" i="17" s="1"/>
  <c r="R24" i="16"/>
  <c r="Q24" i="16"/>
  <c r="P24" i="16"/>
  <c r="O24" i="16"/>
  <c r="M24" i="16"/>
  <c r="L24" i="16"/>
  <c r="K24" i="16"/>
  <c r="J24" i="16"/>
  <c r="H24" i="16"/>
  <c r="G24" i="16"/>
  <c r="F24" i="16"/>
  <c r="E24" i="16"/>
  <c r="R16" i="16"/>
  <c r="Q16" i="16" s="1"/>
  <c r="P16" i="16" s="1"/>
  <c r="O16" i="16" s="1"/>
  <c r="M16" i="16" s="1"/>
  <c r="L16" i="16" s="1"/>
  <c r="K16" i="16" s="1"/>
  <c r="J16" i="16" s="1"/>
  <c r="H16" i="16" s="1"/>
  <c r="G16" i="16" s="1"/>
  <c r="F16" i="16" s="1"/>
  <c r="E16" i="16" s="1"/>
  <c r="N6" i="16"/>
  <c r="O6" i="16" s="1"/>
  <c r="P6" i="16" s="1"/>
  <c r="Q6" i="16" s="1"/>
  <c r="R6" i="16" s="1"/>
  <c r="I6" i="16"/>
  <c r="J6" i="16" s="1"/>
  <c r="K6" i="16" s="1"/>
  <c r="L6" i="16" s="1"/>
  <c r="M6" i="16" s="1"/>
  <c r="D6" i="16"/>
  <c r="E6" i="16" s="1"/>
  <c r="F6" i="16" s="1"/>
  <c r="G6" i="16" s="1"/>
  <c r="H6" i="16" s="1"/>
  <c r="L107" i="15"/>
  <c r="K107" i="15"/>
  <c r="J107" i="15"/>
  <c r="I107" i="15"/>
  <c r="G107" i="15"/>
  <c r="F107" i="15"/>
  <c r="E107" i="15"/>
  <c r="D107" i="15"/>
  <c r="L106" i="15"/>
  <c r="L105" i="15" s="1"/>
  <c r="K106" i="15"/>
  <c r="K105" i="15" s="1"/>
  <c r="J106" i="15"/>
  <c r="J105" i="15" s="1"/>
  <c r="I106" i="15"/>
  <c r="G106" i="15"/>
  <c r="G105" i="15" s="1"/>
  <c r="F106" i="15"/>
  <c r="F105" i="15" s="1"/>
  <c r="E106" i="15"/>
  <c r="E105" i="15" s="1"/>
  <c r="D106" i="15"/>
  <c r="L104" i="15"/>
  <c r="K104" i="15"/>
  <c r="J104" i="15"/>
  <c r="I104" i="15"/>
  <c r="G104" i="15"/>
  <c r="F104" i="15"/>
  <c r="E104" i="15"/>
  <c r="D104" i="15"/>
  <c r="L103" i="15"/>
  <c r="K103" i="15"/>
  <c r="J103" i="15"/>
  <c r="J102" i="15" s="1"/>
  <c r="I103" i="15"/>
  <c r="G103" i="15"/>
  <c r="G102" i="15" s="1"/>
  <c r="F103" i="15"/>
  <c r="F102" i="15" s="1"/>
  <c r="E103" i="15"/>
  <c r="E102" i="15" s="1"/>
  <c r="D103" i="15"/>
  <c r="L101" i="15"/>
  <c r="K101" i="15"/>
  <c r="J101" i="15"/>
  <c r="I101" i="15"/>
  <c r="G101" i="15"/>
  <c r="F101" i="15"/>
  <c r="E101" i="15"/>
  <c r="D101" i="15"/>
  <c r="L100" i="15"/>
  <c r="K100" i="15"/>
  <c r="J100" i="15"/>
  <c r="I100" i="15"/>
  <c r="G100" i="15"/>
  <c r="F100" i="15"/>
  <c r="E100" i="15"/>
  <c r="D100" i="15"/>
  <c r="L98" i="15"/>
  <c r="K98" i="15"/>
  <c r="J98" i="15"/>
  <c r="I98" i="15"/>
  <c r="G98" i="15"/>
  <c r="F98" i="15"/>
  <c r="E98" i="15"/>
  <c r="D98" i="15"/>
  <c r="L97" i="15"/>
  <c r="K97" i="15"/>
  <c r="J97" i="15"/>
  <c r="J96" i="15" s="1"/>
  <c r="I97" i="15"/>
  <c r="G97" i="15"/>
  <c r="G96" i="15" s="1"/>
  <c r="F97" i="15"/>
  <c r="F96" i="15" s="1"/>
  <c r="E97" i="15"/>
  <c r="E96" i="15" s="1"/>
  <c r="D97" i="15"/>
  <c r="L95" i="15"/>
  <c r="K95" i="15"/>
  <c r="J95" i="15"/>
  <c r="I95" i="15"/>
  <c r="G95" i="15"/>
  <c r="F95" i="15"/>
  <c r="E95" i="15"/>
  <c r="D95" i="15"/>
  <c r="L94" i="15"/>
  <c r="L93" i="15" s="1"/>
  <c r="K94" i="15"/>
  <c r="K93" i="15" s="1"/>
  <c r="J94" i="15"/>
  <c r="J93" i="15" s="1"/>
  <c r="I94" i="15"/>
  <c r="G94" i="15"/>
  <c r="G93" i="15" s="1"/>
  <c r="F94" i="15"/>
  <c r="F93" i="15" s="1"/>
  <c r="E94" i="15"/>
  <c r="E93" i="15" s="1"/>
  <c r="D94" i="15"/>
  <c r="L91" i="15"/>
  <c r="K91" i="15"/>
  <c r="J91" i="15"/>
  <c r="I91" i="15"/>
  <c r="G91" i="15"/>
  <c r="F91" i="15"/>
  <c r="E91" i="15"/>
  <c r="D91" i="15"/>
  <c r="L90" i="15"/>
  <c r="K90" i="15"/>
  <c r="J90" i="15"/>
  <c r="I90" i="15"/>
  <c r="G90" i="15"/>
  <c r="F90" i="15"/>
  <c r="E90" i="15"/>
  <c r="D90" i="15"/>
  <c r="H89" i="15"/>
  <c r="C89" i="15"/>
  <c r="L88" i="15"/>
  <c r="K88" i="15"/>
  <c r="J88" i="15"/>
  <c r="I88" i="15"/>
  <c r="F88" i="15"/>
  <c r="E88" i="15"/>
  <c r="D88" i="15"/>
  <c r="L87" i="15"/>
  <c r="K87" i="15"/>
  <c r="J87" i="15"/>
  <c r="I87" i="15"/>
  <c r="G87" i="15"/>
  <c r="F87" i="15"/>
  <c r="F86" i="15" s="1"/>
  <c r="E87" i="15"/>
  <c r="E86" i="15" s="1"/>
  <c r="D87" i="15"/>
  <c r="L85" i="15"/>
  <c r="K85" i="15"/>
  <c r="J85" i="15"/>
  <c r="I85" i="15"/>
  <c r="G85" i="15"/>
  <c r="F85" i="15"/>
  <c r="E85" i="15"/>
  <c r="D85" i="15"/>
  <c r="L84" i="15"/>
  <c r="K84" i="15"/>
  <c r="J84" i="15"/>
  <c r="I84" i="15"/>
  <c r="G84" i="15"/>
  <c r="F84" i="15"/>
  <c r="E84" i="15"/>
  <c r="D84" i="15"/>
  <c r="L83" i="15"/>
  <c r="L82" i="15" s="1"/>
  <c r="K83" i="15"/>
  <c r="J83" i="15"/>
  <c r="I83" i="15"/>
  <c r="G83" i="15"/>
  <c r="F83" i="15"/>
  <c r="E83" i="15"/>
  <c r="D83" i="15"/>
  <c r="J82" i="15"/>
  <c r="B79" i="15"/>
  <c r="C79" i="15" s="1"/>
  <c r="D79" i="15" s="1"/>
  <c r="E79" i="15" s="1"/>
  <c r="F79" i="15" s="1"/>
  <c r="G79" i="15" s="1"/>
  <c r="H79" i="15" s="1"/>
  <c r="I79" i="15" s="1"/>
  <c r="J79" i="15" s="1"/>
  <c r="K79" i="15" s="1"/>
  <c r="L79" i="15" s="1"/>
  <c r="M79" i="15" s="1"/>
  <c r="N79" i="15" s="1"/>
  <c r="O79" i="15" s="1"/>
  <c r="P79" i="15" s="1"/>
  <c r="Q79" i="15" s="1"/>
  <c r="R79" i="15" s="1"/>
  <c r="S79" i="15" s="1"/>
  <c r="T79" i="15" s="1"/>
  <c r="U79" i="15" s="1"/>
  <c r="V79" i="15" s="1"/>
  <c r="W79" i="15" s="1"/>
  <c r="H71" i="15"/>
  <c r="C71" i="15"/>
  <c r="H70" i="15"/>
  <c r="C70" i="15"/>
  <c r="H69" i="15"/>
  <c r="C69" i="15"/>
  <c r="H68" i="15"/>
  <c r="C68" i="15"/>
  <c r="H67" i="15"/>
  <c r="C67" i="15"/>
  <c r="H66" i="15"/>
  <c r="C66" i="15"/>
  <c r="H65" i="15"/>
  <c r="C65" i="15"/>
  <c r="H64" i="15"/>
  <c r="C64" i="15"/>
  <c r="H63" i="15"/>
  <c r="C63" i="15"/>
  <c r="H62" i="15"/>
  <c r="C62" i="15"/>
  <c r="H61" i="15"/>
  <c r="C61" i="15"/>
  <c r="H60" i="15"/>
  <c r="C60" i="15"/>
  <c r="H59" i="15"/>
  <c r="C59" i="15"/>
  <c r="H58" i="15"/>
  <c r="C58" i="15"/>
  <c r="H57" i="15"/>
  <c r="H55" i="15"/>
  <c r="C55" i="15"/>
  <c r="H54" i="15"/>
  <c r="C54" i="15"/>
  <c r="H53" i="15"/>
  <c r="C53" i="15"/>
  <c r="H52" i="15"/>
  <c r="C52" i="15"/>
  <c r="H51" i="15"/>
  <c r="C51" i="15"/>
  <c r="H50" i="15"/>
  <c r="C50" i="15"/>
  <c r="H49" i="15"/>
  <c r="C49" i="15"/>
  <c r="H48" i="15"/>
  <c r="C48" i="15"/>
  <c r="H47" i="15"/>
  <c r="C47" i="15"/>
  <c r="C46" i="15"/>
  <c r="B43" i="15"/>
  <c r="C43" i="15" s="1"/>
  <c r="D43" i="15" s="1"/>
  <c r="E43" i="15" s="1"/>
  <c r="F43" i="15" s="1"/>
  <c r="G43" i="15" s="1"/>
  <c r="H43" i="15" s="1"/>
  <c r="I43" i="15" s="1"/>
  <c r="J43" i="15" s="1"/>
  <c r="K43" i="15" s="1"/>
  <c r="L43" i="15" s="1"/>
  <c r="M43" i="15" s="1"/>
  <c r="N43" i="15" s="1"/>
  <c r="O43" i="15" s="1"/>
  <c r="P43" i="15" s="1"/>
  <c r="Q43" i="15" s="1"/>
  <c r="R43" i="15" s="1"/>
  <c r="S43" i="15" s="1"/>
  <c r="T43" i="15" s="1"/>
  <c r="U43" i="15" s="1"/>
  <c r="V43" i="15" s="1"/>
  <c r="W43" i="15" s="1"/>
  <c r="H35" i="15"/>
  <c r="C35" i="15"/>
  <c r="H34" i="15"/>
  <c r="C34" i="15"/>
  <c r="H33" i="15"/>
  <c r="C33" i="15"/>
  <c r="H32" i="15"/>
  <c r="C32" i="15"/>
  <c r="H31" i="15"/>
  <c r="C31" i="15"/>
  <c r="H30" i="15"/>
  <c r="C30" i="15"/>
  <c r="H29" i="15"/>
  <c r="C29" i="15"/>
  <c r="H28" i="15"/>
  <c r="C28" i="15"/>
  <c r="H27" i="15"/>
  <c r="C27" i="15"/>
  <c r="H26" i="15"/>
  <c r="C26" i="15"/>
  <c r="H25" i="15"/>
  <c r="C25" i="15"/>
  <c r="H24" i="15"/>
  <c r="C24" i="15"/>
  <c r="H23" i="15"/>
  <c r="C23" i="15"/>
  <c r="H22" i="15"/>
  <c r="C22" i="15"/>
  <c r="C21" i="15"/>
  <c r="H19" i="15"/>
  <c r="C19" i="15"/>
  <c r="H18" i="15"/>
  <c r="C18" i="15"/>
  <c r="H17" i="15"/>
  <c r="C17" i="15"/>
  <c r="H16" i="15"/>
  <c r="G88" i="15"/>
  <c r="C16" i="15"/>
  <c r="H15" i="15"/>
  <c r="C15" i="15"/>
  <c r="H14" i="15"/>
  <c r="C14" i="15"/>
  <c r="H13" i="15"/>
  <c r="C13" i="15"/>
  <c r="H12" i="15"/>
  <c r="C12" i="15"/>
  <c r="H11" i="15"/>
  <c r="C11" i="15"/>
  <c r="C10" i="15"/>
  <c r="B7" i="15"/>
  <c r="C7" i="15" s="1"/>
  <c r="D7" i="15" s="1"/>
  <c r="E7" i="15" s="1"/>
  <c r="F7" i="15" s="1"/>
  <c r="G7" i="15" s="1"/>
  <c r="H7" i="15" s="1"/>
  <c r="I7" i="15" s="1"/>
  <c r="J7" i="15" s="1"/>
  <c r="K7" i="15" s="1"/>
  <c r="L7" i="15" s="1"/>
  <c r="M7" i="15" s="1"/>
  <c r="N7" i="15" s="1"/>
  <c r="O7" i="15" s="1"/>
  <c r="P7" i="15" s="1"/>
  <c r="Q7" i="15" s="1"/>
  <c r="R7" i="15" s="1"/>
  <c r="S7" i="15" s="1"/>
  <c r="T7" i="15" s="1"/>
  <c r="U7" i="15" s="1"/>
  <c r="V7" i="15" s="1"/>
  <c r="W7" i="15" s="1"/>
  <c r="C106" i="18" l="1"/>
  <c r="J101" i="18"/>
  <c r="C84" i="18"/>
  <c r="L86" i="15"/>
  <c r="L81" i="15" s="1"/>
  <c r="C96" i="18"/>
  <c r="C100" i="18"/>
  <c r="C103" i="18"/>
  <c r="H103" i="18"/>
  <c r="L101" i="18"/>
  <c r="C82" i="18"/>
  <c r="H83" i="18"/>
  <c r="M16" i="15"/>
  <c r="H88" i="15"/>
  <c r="M89" i="15"/>
  <c r="H93" i="18"/>
  <c r="H87" i="18"/>
  <c r="C90" i="18"/>
  <c r="F92" i="18"/>
  <c r="E92" i="18"/>
  <c r="G92" i="18"/>
  <c r="C91" i="15"/>
  <c r="C101" i="15"/>
  <c r="C86" i="18"/>
  <c r="K85" i="18"/>
  <c r="C87" i="18"/>
  <c r="J85" i="18"/>
  <c r="L85" i="18"/>
  <c r="F98" i="18"/>
  <c r="F91" i="18" s="1"/>
  <c r="K98" i="18"/>
  <c r="K104" i="18"/>
  <c r="E81" i="18"/>
  <c r="E80" i="18" s="1"/>
  <c r="G81" i="18"/>
  <c r="G80" i="18" s="1"/>
  <c r="J81" i="18"/>
  <c r="H89" i="18"/>
  <c r="C94" i="18"/>
  <c r="H94" i="18"/>
  <c r="K92" i="18"/>
  <c r="H97" i="18"/>
  <c r="E98" i="18"/>
  <c r="E91" i="18" s="1"/>
  <c r="E107" i="18" s="1"/>
  <c r="C102" i="18"/>
  <c r="D101" i="18"/>
  <c r="C101" i="18" s="1"/>
  <c r="M106" i="18"/>
  <c r="K86" i="15"/>
  <c r="F99" i="15"/>
  <c r="H100" i="15"/>
  <c r="K99" i="15"/>
  <c r="E99" i="15"/>
  <c r="E92" i="15" s="1"/>
  <c r="H106" i="15"/>
  <c r="C107" i="15"/>
  <c r="H107" i="15"/>
  <c r="M8" i="18"/>
  <c r="H99" i="18"/>
  <c r="I98" i="18"/>
  <c r="G98" i="18"/>
  <c r="G91" i="18" s="1"/>
  <c r="F104" i="18"/>
  <c r="M9" i="18"/>
  <c r="M10" i="18"/>
  <c r="M11" i="18"/>
  <c r="M12" i="18"/>
  <c r="M13" i="18"/>
  <c r="M14" i="18"/>
  <c r="M15" i="18"/>
  <c r="M16" i="18"/>
  <c r="M17" i="18"/>
  <c r="M18" i="18"/>
  <c r="M19" i="18"/>
  <c r="M20" i="18"/>
  <c r="M21" i="18"/>
  <c r="M22" i="18"/>
  <c r="M23" i="18"/>
  <c r="M24" i="18"/>
  <c r="M25" i="18"/>
  <c r="M26" i="18"/>
  <c r="M27" i="18"/>
  <c r="M28" i="18"/>
  <c r="M29" i="18"/>
  <c r="M30" i="18"/>
  <c r="M31" i="18"/>
  <c r="M32" i="18"/>
  <c r="M33" i="18"/>
  <c r="M34" i="18"/>
  <c r="M35" i="18"/>
  <c r="M44" i="18"/>
  <c r="M45" i="18"/>
  <c r="M46" i="18"/>
  <c r="M47" i="18"/>
  <c r="M48" i="18"/>
  <c r="M49" i="18"/>
  <c r="M50" i="18"/>
  <c r="M51" i="18"/>
  <c r="M52" i="18"/>
  <c r="M53" i="18"/>
  <c r="M54" i="18"/>
  <c r="M55" i="18"/>
  <c r="M56" i="18"/>
  <c r="M57" i="18"/>
  <c r="M58" i="18"/>
  <c r="M59" i="18"/>
  <c r="M60" i="18"/>
  <c r="M61" i="18"/>
  <c r="M62" i="18"/>
  <c r="M63" i="18"/>
  <c r="M64" i="18"/>
  <c r="M65" i="18"/>
  <c r="M66" i="18"/>
  <c r="M67" i="18"/>
  <c r="M68" i="18"/>
  <c r="M69" i="18"/>
  <c r="M70" i="18"/>
  <c r="M71" i="18"/>
  <c r="C83" i="18"/>
  <c r="M83" i="18" s="1"/>
  <c r="L81" i="18"/>
  <c r="L80" i="18" s="1"/>
  <c r="H84" i="18"/>
  <c r="M84" i="18" s="1"/>
  <c r="M88" i="18"/>
  <c r="C89" i="18"/>
  <c r="H90" i="18"/>
  <c r="M90" i="18" s="1"/>
  <c r="K95" i="18"/>
  <c r="K91" i="18" s="1"/>
  <c r="C97" i="18"/>
  <c r="L95" i="18"/>
  <c r="J98" i="18"/>
  <c r="J91" i="18" s="1"/>
  <c r="L98" i="18"/>
  <c r="H100" i="18"/>
  <c r="C93" i="18"/>
  <c r="D92" i="18"/>
  <c r="H102" i="18"/>
  <c r="I101" i="18"/>
  <c r="H101" i="18" s="1"/>
  <c r="M101" i="18" s="1"/>
  <c r="C105" i="18"/>
  <c r="M105" i="18" s="1"/>
  <c r="D104" i="18"/>
  <c r="D81" i="18"/>
  <c r="H82" i="18"/>
  <c r="M82" i="18" s="1"/>
  <c r="I81" i="18"/>
  <c r="K81" i="18"/>
  <c r="D85" i="18"/>
  <c r="C85" i="18" s="1"/>
  <c r="H86" i="18"/>
  <c r="I85" i="18"/>
  <c r="I92" i="18"/>
  <c r="D95" i="18"/>
  <c r="C95" i="18" s="1"/>
  <c r="H96" i="18"/>
  <c r="I95" i="18"/>
  <c r="C99" i="18"/>
  <c r="M99" i="18" s="1"/>
  <c r="D98" i="18"/>
  <c r="I104" i="18"/>
  <c r="M17" i="15"/>
  <c r="M18" i="15"/>
  <c r="M19" i="15"/>
  <c r="M47" i="15"/>
  <c r="M48" i="15"/>
  <c r="M52" i="15"/>
  <c r="M53" i="15"/>
  <c r="M54" i="15"/>
  <c r="C85" i="15"/>
  <c r="H104" i="15"/>
  <c r="M50" i="15"/>
  <c r="D82" i="15"/>
  <c r="C83" i="15"/>
  <c r="F82" i="15"/>
  <c r="F81" i="15" s="1"/>
  <c r="C87" i="15"/>
  <c r="F92" i="15"/>
  <c r="C97" i="15"/>
  <c r="H98" i="15"/>
  <c r="M58" i="15"/>
  <c r="M62" i="15"/>
  <c r="M63" i="15"/>
  <c r="M64" i="15"/>
  <c r="M65" i="15"/>
  <c r="M67" i="15"/>
  <c r="M68" i="15"/>
  <c r="M69" i="15"/>
  <c r="M70" i="15"/>
  <c r="M71" i="15"/>
  <c r="H84" i="15"/>
  <c r="H90" i="15"/>
  <c r="H94" i="15"/>
  <c r="H95" i="15"/>
  <c r="K102" i="15"/>
  <c r="L102" i="15"/>
  <c r="M60" i="15"/>
  <c r="D86" i="15"/>
  <c r="J86" i="15"/>
  <c r="J81" i="15" s="1"/>
  <c r="M12" i="15"/>
  <c r="M13" i="15"/>
  <c r="M14" i="15"/>
  <c r="M15" i="15"/>
  <c r="M22" i="15"/>
  <c r="M23" i="15"/>
  <c r="M24" i="15"/>
  <c r="M25" i="15"/>
  <c r="M26" i="15"/>
  <c r="M27" i="15"/>
  <c r="M28" i="15"/>
  <c r="M29" i="15"/>
  <c r="M30" i="15"/>
  <c r="M31" i="15"/>
  <c r="M32" i="15"/>
  <c r="M33" i="15"/>
  <c r="M34" i="15"/>
  <c r="K82" i="15"/>
  <c r="H85" i="15"/>
  <c r="M85" i="15" s="1"/>
  <c r="H91" i="15"/>
  <c r="K96" i="15"/>
  <c r="L96" i="15"/>
  <c r="I99" i="15"/>
  <c r="J99" i="15"/>
  <c r="J92" i="15" s="1"/>
  <c r="L99" i="15"/>
  <c r="H101" i="15"/>
  <c r="C95" i="15"/>
  <c r="G99" i="15"/>
  <c r="G92" i="15" s="1"/>
  <c r="C103" i="15"/>
  <c r="C104" i="15"/>
  <c r="C90" i="15"/>
  <c r="C98" i="15"/>
  <c r="D102" i="15"/>
  <c r="C102" i="15" s="1"/>
  <c r="C84" i="15"/>
  <c r="M84" i="15" s="1"/>
  <c r="H10" i="15"/>
  <c r="M10" i="15" s="1"/>
  <c r="M11" i="15"/>
  <c r="C20" i="15"/>
  <c r="H21" i="15"/>
  <c r="M21" i="15" s="1"/>
  <c r="H20" i="15"/>
  <c r="M35" i="15"/>
  <c r="C45" i="15"/>
  <c r="H46" i="15"/>
  <c r="M46" i="15" s="1"/>
  <c r="M49" i="15"/>
  <c r="M51" i="15"/>
  <c r="M55" i="15"/>
  <c r="C57" i="15"/>
  <c r="M57" i="15" s="1"/>
  <c r="M59" i="15"/>
  <c r="M61" i="15"/>
  <c r="M66" i="15"/>
  <c r="H83" i="15"/>
  <c r="M83" i="15" s="1"/>
  <c r="I82" i="15"/>
  <c r="H87" i="15"/>
  <c r="I86" i="15"/>
  <c r="C94" i="15"/>
  <c r="D93" i="15"/>
  <c r="H103" i="15"/>
  <c r="I102" i="15"/>
  <c r="C106" i="15"/>
  <c r="D105" i="15"/>
  <c r="C105" i="15" s="1"/>
  <c r="E82" i="15"/>
  <c r="E81" i="15" s="1"/>
  <c r="G82" i="15"/>
  <c r="G86" i="15"/>
  <c r="C88" i="15"/>
  <c r="I93" i="15"/>
  <c r="D96" i="15"/>
  <c r="C96" i="15" s="1"/>
  <c r="H97" i="15"/>
  <c r="M97" i="15" s="1"/>
  <c r="I96" i="15"/>
  <c r="C100" i="15"/>
  <c r="D99" i="15"/>
  <c r="I105" i="15"/>
  <c r="H105" i="15" s="1"/>
  <c r="M96" i="18" l="1"/>
  <c r="M93" i="18"/>
  <c r="M100" i="18"/>
  <c r="H95" i="18"/>
  <c r="M95" i="18" s="1"/>
  <c r="M100" i="15"/>
  <c r="K92" i="15"/>
  <c r="M86" i="18"/>
  <c r="M88" i="15"/>
  <c r="M94" i="15"/>
  <c r="M87" i="15"/>
  <c r="M91" i="15"/>
  <c r="C104" i="18"/>
  <c r="M103" i="18"/>
  <c r="K81" i="15"/>
  <c r="H86" i="15"/>
  <c r="M103" i="15"/>
  <c r="M104" i="15"/>
  <c r="M101" i="15"/>
  <c r="L92" i="15"/>
  <c r="L108" i="15" s="1"/>
  <c r="K80" i="18"/>
  <c r="M89" i="18"/>
  <c r="J80" i="18"/>
  <c r="J107" i="18" s="1"/>
  <c r="M87" i="18"/>
  <c r="M95" i="15"/>
  <c r="M107" i="15"/>
  <c r="F107" i="18"/>
  <c r="H85" i="18"/>
  <c r="M94" i="18"/>
  <c r="L91" i="18"/>
  <c r="L107" i="18" s="1"/>
  <c r="H104" i="18"/>
  <c r="M102" i="18"/>
  <c r="M97" i="18"/>
  <c r="G107" i="18"/>
  <c r="F108" i="15"/>
  <c r="D81" i="15"/>
  <c r="H98" i="18"/>
  <c r="M106" i="15"/>
  <c r="C98" i="18"/>
  <c r="M98" i="18" s="1"/>
  <c r="K107" i="18"/>
  <c r="H92" i="18"/>
  <c r="I91" i="18"/>
  <c r="M85" i="18"/>
  <c r="H81" i="18"/>
  <c r="I80" i="18"/>
  <c r="C81" i="18"/>
  <c r="M81" i="18" s="1"/>
  <c r="D80" i="18"/>
  <c r="D91" i="18"/>
  <c r="C91" i="18" s="1"/>
  <c r="C92" i="18"/>
  <c r="M92" i="18" s="1"/>
  <c r="C86" i="15"/>
  <c r="M86" i="15" s="1"/>
  <c r="H102" i="15"/>
  <c r="M102" i="15" s="1"/>
  <c r="M98" i="15"/>
  <c r="G81" i="15"/>
  <c r="G108" i="15" s="1"/>
  <c r="C99" i="15"/>
  <c r="M90" i="15"/>
  <c r="J108" i="15"/>
  <c r="H96" i="15"/>
  <c r="M96" i="15" s="1"/>
  <c r="H99" i="15"/>
  <c r="K108" i="15"/>
  <c r="H93" i="15"/>
  <c r="I92" i="15"/>
  <c r="D92" i="15"/>
  <c r="C92" i="15" s="1"/>
  <c r="C93" i="15"/>
  <c r="I81" i="15"/>
  <c r="H82" i="15"/>
  <c r="D108" i="15"/>
  <c r="H56" i="15"/>
  <c r="C9" i="15"/>
  <c r="E108" i="15"/>
  <c r="M105" i="15"/>
  <c r="C82" i="15"/>
  <c r="C56" i="15"/>
  <c r="H72" i="15"/>
  <c r="H45" i="15"/>
  <c r="M45" i="15" s="1"/>
  <c r="C72" i="15"/>
  <c r="M20" i="15"/>
  <c r="H36" i="15"/>
  <c r="H9" i="15"/>
  <c r="C36" i="15"/>
  <c r="M104" i="18" l="1"/>
  <c r="H92" i="15"/>
  <c r="M36" i="15"/>
  <c r="M72" i="15"/>
  <c r="H91" i="18"/>
  <c r="M91" i="18" s="1"/>
  <c r="D107" i="18"/>
  <c r="C107" i="18" s="1"/>
  <c r="C80" i="18"/>
  <c r="I107" i="18"/>
  <c r="H107" i="18" s="1"/>
  <c r="H80" i="18"/>
  <c r="M56" i="15"/>
  <c r="C81" i="15"/>
  <c r="M99" i="15"/>
  <c r="M93" i="15"/>
  <c r="M82" i="15"/>
  <c r="M9" i="15"/>
  <c r="C108" i="15"/>
  <c r="I108" i="15"/>
  <c r="H108" i="15" s="1"/>
  <c r="H81" i="15"/>
  <c r="M92" i="15"/>
  <c r="M80" i="18" l="1"/>
  <c r="M107" i="18"/>
  <c r="M81" i="15"/>
  <c r="M108" i="15"/>
  <c r="N6" i="13" l="1"/>
  <c r="O6" i="13" s="1"/>
  <c r="P6" i="13" s="1"/>
  <c r="Q6" i="13" s="1"/>
  <c r="R6" i="13" s="1"/>
  <c r="I6" i="13"/>
  <c r="J6" i="13" s="1"/>
  <c r="K6" i="13" s="1"/>
  <c r="L6" i="13" s="1"/>
  <c r="M6" i="13" s="1"/>
  <c r="D6" i="13"/>
  <c r="E6" i="13" s="1"/>
  <c r="F6" i="13" s="1"/>
  <c r="G6" i="13" s="1"/>
  <c r="H6" i="13" s="1"/>
  <c r="R24" i="12"/>
  <c r="Q24" i="12"/>
  <c r="P24" i="12"/>
  <c r="O24" i="12"/>
  <c r="M24" i="12"/>
  <c r="L24" i="12"/>
  <c r="K24" i="12"/>
  <c r="J24" i="12"/>
  <c r="H24" i="12"/>
  <c r="G24" i="12"/>
  <c r="F24" i="12"/>
  <c r="E24" i="12"/>
  <c r="R16" i="12"/>
  <c r="Q16" i="12" s="1"/>
  <c r="P16" i="12" s="1"/>
  <c r="O16" i="12" s="1"/>
  <c r="M16" i="12" s="1"/>
  <c r="L16" i="12" s="1"/>
  <c r="K16" i="12" s="1"/>
  <c r="J16" i="12" s="1"/>
  <c r="H16" i="12" s="1"/>
  <c r="G16" i="12" s="1"/>
  <c r="F16" i="12" s="1"/>
  <c r="E16" i="12" s="1"/>
  <c r="N6" i="12"/>
  <c r="O6" i="12" s="1"/>
  <c r="P6" i="12" s="1"/>
  <c r="Q6" i="12" s="1"/>
  <c r="R6" i="12" s="1"/>
  <c r="I6" i="12"/>
  <c r="J6" i="12" s="1"/>
  <c r="K6" i="12" s="1"/>
  <c r="L6" i="12" s="1"/>
  <c r="M6" i="12" s="1"/>
  <c r="D6" i="12"/>
  <c r="E6" i="12" s="1"/>
  <c r="F6" i="12" s="1"/>
  <c r="G6" i="12" s="1"/>
  <c r="H6" i="12" s="1"/>
  <c r="K88" i="1" l="1"/>
  <c r="K84" i="1"/>
  <c r="K83" i="1"/>
  <c r="K78" i="1"/>
  <c r="K77" i="1"/>
  <c r="K75" i="1"/>
  <c r="M74" i="1"/>
  <c r="N74" i="1" s="1"/>
  <c r="O74" i="1" s="1"/>
  <c r="M73" i="1"/>
  <c r="N73" i="1" s="1"/>
  <c r="O73" i="1" s="1"/>
  <c r="L74" i="1"/>
  <c r="L73" i="1"/>
  <c r="K74" i="1"/>
  <c r="K73" i="1"/>
  <c r="H88" i="1"/>
  <c r="H84" i="1"/>
  <c r="H83" i="1"/>
  <c r="H78" i="1"/>
  <c r="H77" i="1"/>
  <c r="H75" i="1"/>
  <c r="H74" i="1"/>
  <c r="H73" i="1"/>
  <c r="H65" i="1"/>
  <c r="H64" i="1"/>
  <c r="H63" i="1"/>
  <c r="H62" i="1"/>
  <c r="H61" i="1"/>
  <c r="H60" i="1"/>
  <c r="H59" i="1"/>
  <c r="H58" i="1"/>
  <c r="H57" i="1"/>
  <c r="H56" i="1"/>
  <c r="H55" i="1"/>
  <c r="H53" i="1"/>
  <c r="H52" i="1"/>
  <c r="H51" i="1"/>
  <c r="H50" i="1"/>
  <c r="H49" i="1"/>
  <c r="H48" i="1"/>
  <c r="H46" i="1"/>
  <c r="H44" i="1"/>
  <c r="H43" i="1"/>
  <c r="H42" i="1"/>
  <c r="H41" i="1"/>
  <c r="M65" i="1"/>
  <c r="N65" i="1" s="1"/>
  <c r="O65" i="1" s="1"/>
  <c r="M59" i="1"/>
  <c r="N59" i="1" s="1"/>
  <c r="O59" i="1" s="1"/>
  <c r="M58" i="1"/>
  <c r="N58" i="1" s="1"/>
  <c r="O58" i="1" s="1"/>
  <c r="M57" i="1"/>
  <c r="N57" i="1" s="1"/>
  <c r="O57" i="1" s="1"/>
  <c r="M55" i="1"/>
  <c r="N55" i="1" s="1"/>
  <c r="O55" i="1" s="1"/>
  <c r="J54" i="1"/>
  <c r="M49" i="1"/>
  <c r="N49" i="1" s="1"/>
  <c r="O49" i="1" s="1"/>
  <c r="M50" i="1"/>
  <c r="N50" i="1" s="1"/>
  <c r="O50" i="1" s="1"/>
  <c r="M51" i="1"/>
  <c r="N51" i="1" s="1"/>
  <c r="O51" i="1" s="1"/>
  <c r="M52" i="1"/>
  <c r="N52" i="1" s="1"/>
  <c r="O52" i="1" s="1"/>
  <c r="M53" i="1"/>
  <c r="N53" i="1" s="1"/>
  <c r="O53" i="1" s="1"/>
  <c r="M48" i="1"/>
  <c r="N48" i="1" s="1"/>
  <c r="O48" i="1" s="1"/>
  <c r="M46" i="1"/>
  <c r="N46" i="1" s="1"/>
  <c r="O46" i="1" s="1"/>
  <c r="M44" i="1"/>
  <c r="N44" i="1" s="1"/>
  <c r="O44" i="1" s="1"/>
  <c r="K10" i="1"/>
  <c r="K11" i="1"/>
  <c r="K12" i="1"/>
  <c r="K13" i="1"/>
  <c r="K14" i="1"/>
  <c r="K9" i="1"/>
  <c r="L70" i="1" l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3" i="1"/>
  <c r="L52" i="1"/>
  <c r="L51" i="1"/>
  <c r="L50" i="1"/>
  <c r="L49" i="1"/>
  <c r="L48" i="1"/>
  <c r="L47" i="1"/>
  <c r="L46" i="1"/>
  <c r="L44" i="1"/>
  <c r="L43" i="1"/>
  <c r="L42" i="1"/>
  <c r="L41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3" i="1"/>
  <c r="L20" i="1"/>
  <c r="L19" i="1"/>
  <c r="L18" i="1"/>
  <c r="L17" i="1"/>
  <c r="L14" i="1"/>
  <c r="L13" i="1"/>
  <c r="L12" i="1"/>
  <c r="L11" i="1"/>
  <c r="L10" i="1"/>
  <c r="L9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3" i="1"/>
  <c r="K52" i="1"/>
  <c r="K51" i="1"/>
  <c r="K50" i="1"/>
  <c r="K49" i="1"/>
  <c r="K48" i="1"/>
  <c r="K47" i="1"/>
  <c r="K46" i="1"/>
  <c r="K44" i="1"/>
  <c r="K43" i="1"/>
  <c r="K42" i="1"/>
  <c r="K41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3" i="1"/>
  <c r="K20" i="1"/>
  <c r="K19" i="1"/>
  <c r="K18" i="1"/>
  <c r="K17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3" i="1"/>
  <c r="H20" i="1"/>
  <c r="H19" i="1"/>
  <c r="H18" i="1"/>
  <c r="H17" i="1"/>
  <c r="H14" i="1"/>
  <c r="H13" i="1"/>
  <c r="H12" i="1"/>
  <c r="H11" i="1"/>
  <c r="H10" i="1"/>
  <c r="H9" i="1"/>
  <c r="L84" i="1"/>
  <c r="L83" i="1"/>
  <c r="L75" i="1"/>
  <c r="D47" i="1"/>
  <c r="D45" i="1" s="1"/>
  <c r="E47" i="1"/>
  <c r="D54" i="1"/>
  <c r="H54" i="1" s="1"/>
  <c r="J21" i="1"/>
  <c r="I21" i="1"/>
  <c r="E21" i="1"/>
  <c r="D21" i="1"/>
  <c r="O9" i="1"/>
  <c r="N14" i="1"/>
  <c r="N13" i="1"/>
  <c r="N12" i="1"/>
  <c r="N11" i="1"/>
  <c r="N10" i="1"/>
  <c r="N9" i="1"/>
  <c r="M14" i="1"/>
  <c r="M13" i="1"/>
  <c r="M10" i="1"/>
  <c r="M9" i="1"/>
  <c r="O14" i="1"/>
  <c r="O13" i="1"/>
  <c r="O12" i="1"/>
  <c r="O11" i="1"/>
  <c r="O10" i="1"/>
  <c r="J89" i="1"/>
  <c r="I89" i="1"/>
  <c r="F89" i="1"/>
  <c r="E89" i="1"/>
  <c r="D89" i="1"/>
  <c r="L88" i="1"/>
  <c r="J85" i="1"/>
  <c r="I85" i="1"/>
  <c r="L85" i="1" s="1"/>
  <c r="E85" i="1"/>
  <c r="D85" i="1"/>
  <c r="F84" i="1"/>
  <c r="F83" i="1"/>
  <c r="J79" i="1"/>
  <c r="I79" i="1"/>
  <c r="F79" i="1"/>
  <c r="E79" i="1"/>
  <c r="D79" i="1"/>
  <c r="F75" i="1"/>
  <c r="H70" i="1"/>
  <c r="F69" i="1"/>
  <c r="H69" i="1" s="1"/>
  <c r="F68" i="1"/>
  <c r="H68" i="1" s="1"/>
  <c r="F67" i="1"/>
  <c r="H67" i="1" s="1"/>
  <c r="F66" i="1"/>
  <c r="H66" i="1" s="1"/>
  <c r="G65" i="1"/>
  <c r="G71" i="1" s="1"/>
  <c r="F63" i="1"/>
  <c r="F62" i="1"/>
  <c r="F61" i="1"/>
  <c r="F60" i="1"/>
  <c r="G59" i="1"/>
  <c r="F57" i="1"/>
  <c r="I54" i="1"/>
  <c r="G54" i="1"/>
  <c r="F54" i="1"/>
  <c r="F53" i="1"/>
  <c r="F52" i="1"/>
  <c r="F51" i="1"/>
  <c r="F50" i="1"/>
  <c r="F49" i="1"/>
  <c r="F48" i="1"/>
  <c r="J45" i="1"/>
  <c r="I45" i="1"/>
  <c r="F46" i="1"/>
  <c r="F44" i="1"/>
  <c r="F43" i="1"/>
  <c r="F42" i="1"/>
  <c r="F41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J24" i="1"/>
  <c r="J22" i="1" s="1"/>
  <c r="I24" i="1"/>
  <c r="I22" i="1" s="1"/>
  <c r="E24" i="1"/>
  <c r="E22" i="1" s="1"/>
  <c r="D24" i="1"/>
  <c r="D22" i="1" s="1"/>
  <c r="F23" i="1"/>
  <c r="F20" i="1"/>
  <c r="F19" i="1"/>
  <c r="F18" i="1"/>
  <c r="F17" i="1"/>
  <c r="J16" i="1"/>
  <c r="I16" i="1"/>
  <c r="E16" i="1"/>
  <c r="D16" i="1"/>
  <c r="M12" i="1"/>
  <c r="B7" i="1"/>
  <c r="C7" i="1" s="1"/>
  <c r="D7" i="1" s="1"/>
  <c r="E7" i="1" s="1"/>
  <c r="F7" i="1" s="1"/>
  <c r="G7" i="1" s="1"/>
  <c r="I7" i="1" s="1"/>
  <c r="J7" i="1" s="1"/>
  <c r="L7" i="1" s="1"/>
  <c r="M7" i="1" s="1"/>
  <c r="N7" i="1" s="1"/>
  <c r="O7" i="1" s="1"/>
  <c r="O5" i="1"/>
  <c r="N5" i="1"/>
  <c r="H89" i="1" l="1"/>
  <c r="H79" i="1"/>
  <c r="F16" i="1"/>
  <c r="K79" i="1"/>
  <c r="H85" i="1"/>
  <c r="K85" i="1"/>
  <c r="K89" i="1"/>
  <c r="M43" i="1"/>
  <c r="N43" i="1" s="1"/>
  <c r="O43" i="1" s="1"/>
  <c r="M42" i="1"/>
  <c r="N42" i="1" s="1"/>
  <c r="O42" i="1" s="1"/>
  <c r="M41" i="1"/>
  <c r="N41" i="1" s="1"/>
  <c r="O41" i="1" s="1"/>
  <c r="E45" i="1"/>
  <c r="H47" i="1"/>
  <c r="M35" i="1"/>
  <c r="M37" i="1"/>
  <c r="M32" i="1"/>
  <c r="M30" i="1"/>
  <c r="M28" i="1"/>
  <c r="M26" i="1"/>
  <c r="M23" i="1"/>
  <c r="M19" i="1"/>
  <c r="M54" i="1" s="1"/>
  <c r="M17" i="1"/>
  <c r="M34" i="1"/>
  <c r="M36" i="1"/>
  <c r="M38" i="1"/>
  <c r="M33" i="1"/>
  <c r="M31" i="1"/>
  <c r="M29" i="1"/>
  <c r="M27" i="1"/>
  <c r="M25" i="1"/>
  <c r="M20" i="1"/>
  <c r="M18" i="1"/>
  <c r="H16" i="1"/>
  <c r="L16" i="1"/>
  <c r="K22" i="1"/>
  <c r="H22" i="1"/>
  <c r="K24" i="1"/>
  <c r="L45" i="1"/>
  <c r="H21" i="1"/>
  <c r="K21" i="1"/>
  <c r="L22" i="1"/>
  <c r="H24" i="1"/>
  <c r="K16" i="1"/>
  <c r="K45" i="1"/>
  <c r="L21" i="1"/>
  <c r="L24" i="1"/>
  <c r="K54" i="1"/>
  <c r="L54" i="1"/>
  <c r="F21" i="1"/>
  <c r="F85" i="1"/>
  <c r="L77" i="1"/>
  <c r="I39" i="1"/>
  <c r="E39" i="1"/>
  <c r="J39" i="1"/>
  <c r="M39" i="1" s="1"/>
  <c r="F59" i="1"/>
  <c r="F47" i="1"/>
  <c r="F45" i="1" s="1"/>
  <c r="I72" i="1"/>
  <c r="I80" i="1" s="1"/>
  <c r="D72" i="1"/>
  <c r="F24" i="1"/>
  <c r="D39" i="1"/>
  <c r="J72" i="1"/>
  <c r="L89" i="1"/>
  <c r="F65" i="1"/>
  <c r="E72" i="1" l="1"/>
  <c r="H45" i="1"/>
  <c r="K39" i="1"/>
  <c r="L39" i="1"/>
  <c r="D80" i="1"/>
  <c r="D81" i="1" s="1"/>
  <c r="D71" i="1" s="1"/>
  <c r="H39" i="1"/>
  <c r="E80" i="1"/>
  <c r="J80" i="1"/>
  <c r="K80" i="1" s="1"/>
  <c r="L72" i="1"/>
  <c r="K72" i="1"/>
  <c r="I81" i="1"/>
  <c r="I71" i="1" s="1"/>
  <c r="I90" i="1"/>
  <c r="F72" i="1"/>
  <c r="H72" i="1" s="1"/>
  <c r="M89" i="1"/>
  <c r="M70" i="1"/>
  <c r="N70" i="1" s="1"/>
  <c r="O70" i="1" s="1"/>
  <c r="M69" i="1"/>
  <c r="N69" i="1" s="1"/>
  <c r="M67" i="1"/>
  <c r="N67" i="1" s="1"/>
  <c r="O67" i="1" s="1"/>
  <c r="M62" i="1"/>
  <c r="N62" i="1" s="1"/>
  <c r="M60" i="1"/>
  <c r="M68" i="1"/>
  <c r="N68" i="1" s="1"/>
  <c r="M66" i="1"/>
  <c r="M64" i="1"/>
  <c r="N64" i="1" s="1"/>
  <c r="M63" i="1"/>
  <c r="N63" i="1" s="1"/>
  <c r="O63" i="1" s="1"/>
  <c r="M61" i="1"/>
  <c r="N61" i="1" s="1"/>
  <c r="N37" i="1"/>
  <c r="O37" i="1" s="1"/>
  <c r="N35" i="1"/>
  <c r="N33" i="1"/>
  <c r="O33" i="1" s="1"/>
  <c r="N31" i="1"/>
  <c r="N29" i="1"/>
  <c r="O29" i="1" s="1"/>
  <c r="N27" i="1"/>
  <c r="N20" i="1"/>
  <c r="N18" i="1"/>
  <c r="O18" i="1" s="1"/>
  <c r="N38" i="1"/>
  <c r="N36" i="1"/>
  <c r="O36" i="1" s="1"/>
  <c r="N34" i="1"/>
  <c r="N32" i="1"/>
  <c r="O32" i="1" s="1"/>
  <c r="N30" i="1"/>
  <c r="N28" i="1"/>
  <c r="O28" i="1" s="1"/>
  <c r="N26" i="1"/>
  <c r="M21" i="1"/>
  <c r="F22" i="1"/>
  <c r="E81" i="1" l="1"/>
  <c r="H81" i="1" s="1"/>
  <c r="H80" i="1"/>
  <c r="J81" i="1"/>
  <c r="J90" i="1"/>
  <c r="K90" i="1" s="1"/>
  <c r="E90" i="1"/>
  <c r="E71" i="1"/>
  <c r="J71" i="1"/>
  <c r="L71" i="1" s="1"/>
  <c r="D91" i="1"/>
  <c r="L78" i="1"/>
  <c r="D90" i="1"/>
  <c r="I91" i="1"/>
  <c r="O26" i="1"/>
  <c r="O30" i="1"/>
  <c r="O34" i="1"/>
  <c r="O38" i="1"/>
  <c r="O20" i="1"/>
  <c r="O27" i="1"/>
  <c r="O31" i="1"/>
  <c r="O35" i="1"/>
  <c r="O61" i="1"/>
  <c r="O64" i="1"/>
  <c r="O68" i="1"/>
  <c r="O62" i="1"/>
  <c r="O69" i="1"/>
  <c r="F39" i="1"/>
  <c r="F80" i="1" s="1"/>
  <c r="N19" i="1"/>
  <c r="O89" i="1"/>
  <c r="N89" i="1"/>
  <c r="N17" i="1"/>
  <c r="M16" i="1"/>
  <c r="N23" i="1"/>
  <c r="M47" i="1"/>
  <c r="M45" i="1" s="1"/>
  <c r="N25" i="1"/>
  <c r="M24" i="1"/>
  <c r="M22" i="1" s="1"/>
  <c r="N66" i="1"/>
  <c r="M85" i="1"/>
  <c r="N60" i="1"/>
  <c r="E91" i="1" l="1"/>
  <c r="H91" i="1" s="1"/>
  <c r="N21" i="1"/>
  <c r="N54" i="1"/>
  <c r="H90" i="1"/>
  <c r="J91" i="1"/>
  <c r="K91" i="1" s="1"/>
  <c r="K81" i="1"/>
  <c r="K71" i="1"/>
  <c r="L79" i="1"/>
  <c r="M72" i="1"/>
  <c r="O60" i="1"/>
  <c r="O85" i="1"/>
  <c r="N85" i="1"/>
  <c r="O66" i="1"/>
  <c r="O25" i="1"/>
  <c r="O24" i="1" s="1"/>
  <c r="N24" i="1"/>
  <c r="N22" i="1" s="1"/>
  <c r="O47" i="1"/>
  <c r="N47" i="1"/>
  <c r="N45" i="1" s="1"/>
  <c r="O23" i="1"/>
  <c r="O17" i="1"/>
  <c r="O16" i="1" s="1"/>
  <c r="N16" i="1"/>
  <c r="O19" i="1"/>
  <c r="N39" i="1" l="1"/>
  <c r="O22" i="1"/>
  <c r="O21" i="1"/>
  <c r="O54" i="1"/>
  <c r="L80" i="1"/>
  <c r="N72" i="1"/>
  <c r="M80" i="1"/>
  <c r="M81" i="1" s="1"/>
  <c r="M71" i="1" s="1"/>
  <c r="O39" i="1"/>
  <c r="O45" i="1"/>
  <c r="F81" i="1"/>
  <c r="F71" i="1" s="1"/>
  <c r="F90" i="1"/>
  <c r="L90" i="1"/>
  <c r="O72" i="1" l="1"/>
  <c r="L81" i="1"/>
  <c r="M91" i="1"/>
  <c r="M90" i="1"/>
  <c r="N80" i="1"/>
  <c r="L91" i="1"/>
  <c r="F91" i="1"/>
  <c r="H71" i="1"/>
  <c r="O80" i="1" l="1"/>
  <c r="O81" i="1" s="1"/>
  <c r="O71" i="1" s="1"/>
  <c r="N81" i="1"/>
  <c r="N71" i="1" s="1"/>
  <c r="N90" i="1"/>
  <c r="O90" i="1"/>
  <c r="N91" i="1" l="1"/>
  <c r="O91" i="1"/>
</calcChain>
</file>

<file path=xl/sharedStrings.xml><?xml version="1.0" encoding="utf-8"?>
<sst xmlns="http://schemas.openxmlformats.org/spreadsheetml/2006/main" count="1940" uniqueCount="639">
  <si>
    <t>№п/п</t>
  </si>
  <si>
    <t>Показатель</t>
  </si>
  <si>
    <t>Ед. изм.</t>
  </si>
  <si>
    <t>Утверждено РЭК</t>
  </si>
  <si>
    <t>Предложение предприятия</t>
  </si>
  <si>
    <t>Предложение РЭК</t>
  </si>
  <si>
    <t>Утверждено РЭК КО</t>
  </si>
  <si>
    <t>Факт</t>
  </si>
  <si>
    <t>Факт по экспертизе</t>
  </si>
  <si>
    <t>Комментарии, примечания и выводы экспертов</t>
  </si>
  <si>
    <t>Отклонение</t>
  </si>
  <si>
    <t>Рост</t>
  </si>
  <si>
    <t>Всего</t>
  </si>
  <si>
    <t>Расчёт коэффициента индексации</t>
  </si>
  <si>
    <t>ИПЦ</t>
  </si>
  <si>
    <t>%</t>
  </si>
  <si>
    <t>Индекс эффективности операционных расходов</t>
  </si>
  <si>
    <t>Количество активов</t>
  </si>
  <si>
    <t>у.е.</t>
  </si>
  <si>
    <t>Индекс изменения количества активов</t>
  </si>
  <si>
    <t>Коэффициент эластичности затрат по росту активов</t>
  </si>
  <si>
    <t>Итого коэффициент индексации</t>
  </si>
  <si>
    <t>1. Расчёт подконтрольных расходов</t>
  </si>
  <si>
    <t>1.1.</t>
  </si>
  <si>
    <t>Материальные затраты</t>
  </si>
  <si>
    <t>тыс.руб.</t>
  </si>
  <si>
    <t>1.1.1.</t>
  </si>
  <si>
    <t>Сырье, материалы, запасные части, инструмент, топливо</t>
  </si>
  <si>
    <t>1.1.2.</t>
  </si>
  <si>
    <t>Работы и услуги производственного характера (в т.ч. услуги сторонних организаций по содержанию сетей и распределительных устройств)</t>
  </si>
  <si>
    <t>1.2.</t>
  </si>
  <si>
    <t>Расходы на оплату труда</t>
  </si>
  <si>
    <t>Среднесписочная численность</t>
  </si>
  <si>
    <t>чел.</t>
  </si>
  <si>
    <t>Средняя заработная плата</t>
  </si>
  <si>
    <t>руб./чел. в мес.</t>
  </si>
  <si>
    <t>1.3.</t>
  </si>
  <si>
    <t>Прочие расходы, всего, в том числе:</t>
  </si>
  <si>
    <t>1.3.1.</t>
  </si>
  <si>
    <t>Ремонт основных фондов</t>
  </si>
  <si>
    <t>1.3.2.</t>
  </si>
  <si>
    <t>Оплата работ и услуг сторонних организаций</t>
  </si>
  <si>
    <t>1.3.2.1.</t>
  </si>
  <si>
    <t>Услуги связи</t>
  </si>
  <si>
    <t>1.3.2.2.</t>
  </si>
  <si>
    <t>Расходы на услуги вневедомственной охраны и коммунального хозяйства</t>
  </si>
  <si>
    <t>1.3.2.3.</t>
  </si>
  <si>
    <t>Расходы на юридические и информационные услуги</t>
  </si>
  <si>
    <t>1.3.2.4.</t>
  </si>
  <si>
    <t>Расходы на аудиторские и консультационные услуги</t>
  </si>
  <si>
    <t>1.3.2.5.</t>
  </si>
  <si>
    <t>Транспортные услуги</t>
  </si>
  <si>
    <t>1.3.2.6.</t>
  </si>
  <si>
    <t>Прочие услуги сторонних организаций</t>
  </si>
  <si>
    <t>1.3.3.</t>
  </si>
  <si>
    <t>Расходы на командировки и представительские</t>
  </si>
  <si>
    <t>1.3.4.</t>
  </si>
  <si>
    <t>Расходы на подготовку кадров</t>
  </si>
  <si>
    <t>1.3.5.</t>
  </si>
  <si>
    <t>Расходы на обеспечение нормальных условий труда и мер по технике безопасности</t>
  </si>
  <si>
    <t>1.3.6.</t>
  </si>
  <si>
    <t>Электроэнергия на хоз. нужды</t>
  </si>
  <si>
    <t>1.3.7.</t>
  </si>
  <si>
    <t>Теплоэнергия</t>
  </si>
  <si>
    <t>1.3.8.</t>
  </si>
  <si>
    <t>Расходы на страхование</t>
  </si>
  <si>
    <t>1.3.9.</t>
  </si>
  <si>
    <t>Другие прочие расходы</t>
  </si>
  <si>
    <t>1.4.</t>
  </si>
  <si>
    <t>Подконтрольные расходы из прибыли</t>
  </si>
  <si>
    <t>ИТОГО подконтрольные расходы</t>
  </si>
  <si>
    <t>2. Расчёт неподконтрольных расходов</t>
  </si>
  <si>
    <t>2.1.</t>
  </si>
  <si>
    <t>Оплата услуг ОАО "ФСК ЕЭС"</t>
  </si>
  <si>
    <t>2.2.</t>
  </si>
  <si>
    <t>2.3.</t>
  </si>
  <si>
    <t>2.4.</t>
  </si>
  <si>
    <t>Плата за аренду имущества и лизинг</t>
  </si>
  <si>
    <t>2.5.</t>
  </si>
  <si>
    <t>Налоги - всего, в том числе:</t>
  </si>
  <si>
    <t>2.5.1.</t>
  </si>
  <si>
    <t>Плата за землю</t>
  </si>
  <si>
    <t>2.5.2.</t>
  </si>
  <si>
    <t>Налог на имущество</t>
  </si>
  <si>
    <t>2.5.2.1.</t>
  </si>
  <si>
    <t>ВН</t>
  </si>
  <si>
    <t>2.5.2.2.</t>
  </si>
  <si>
    <t>СН1</t>
  </si>
  <si>
    <t>2.5.2.3.</t>
  </si>
  <si>
    <t>СН2</t>
  </si>
  <si>
    <t>2.5.2.4.</t>
  </si>
  <si>
    <t>НН</t>
  </si>
  <si>
    <t>2.5.2.5.</t>
  </si>
  <si>
    <t>прочее</t>
  </si>
  <si>
    <t>2.5.3.</t>
  </si>
  <si>
    <t>Прочие налоги и сборы</t>
  </si>
  <si>
    <t>2.6.</t>
  </si>
  <si>
    <t>Отчисления на социальные нужды (ЕСН)</t>
  </si>
  <si>
    <t>2.7.</t>
  </si>
  <si>
    <t>Прочие неподконтрольные расходы (фонд энергосбережения)</t>
  </si>
  <si>
    <t>2.8.</t>
  </si>
  <si>
    <t>Налог на прибыль</t>
  </si>
  <si>
    <t>2.9.</t>
  </si>
  <si>
    <t>Выпадающие доходы по п.87 Основ ценообразования</t>
  </si>
  <si>
    <t>2.10.</t>
  </si>
  <si>
    <t>Амортизация ОС</t>
  </si>
  <si>
    <t>2.10.1.</t>
  </si>
  <si>
    <t>2.10.2.</t>
  </si>
  <si>
    <t>2.10.3.</t>
  </si>
  <si>
    <t>2.10.4.</t>
  </si>
  <si>
    <t>2.10.5.</t>
  </si>
  <si>
    <t>2.11.</t>
  </si>
  <si>
    <t>Прибыль на капитальные вложения</t>
  </si>
  <si>
    <t>2.11.1.</t>
  </si>
  <si>
    <t>2.11.2.</t>
  </si>
  <si>
    <t>2.11.3.</t>
  </si>
  <si>
    <t>2.11.4.</t>
  </si>
  <si>
    <t>2.11.5.</t>
  </si>
  <si>
    <t>Проверка прибыли на капитальные вложения (не более 12% от НВВ на содержание сетей)</t>
  </si>
  <si>
    <t>ИТОГО неподконтрольных расходов</t>
  </si>
  <si>
    <t>Коэффициент надёжности и качества</t>
  </si>
  <si>
    <t>Корректировка НВВ в соответствии с параметрами надёжности и качества</t>
  </si>
  <si>
    <t>Итого НВВ на содержание</t>
  </si>
  <si>
    <t>Итого НВВ на содержание без платы ФСК</t>
  </si>
  <si>
    <t>Объём потерь</t>
  </si>
  <si>
    <t>млн. кВт.ч.</t>
  </si>
  <si>
    <t>Тариф потерь</t>
  </si>
  <si>
    <t>руб./тыс.кВт.ч.</t>
  </si>
  <si>
    <t>Итого расходов на оплату потерь</t>
  </si>
  <si>
    <t>Услуги ТСО</t>
  </si>
  <si>
    <t>тыс. руб.</t>
  </si>
  <si>
    <t>Итого расходов на оплату услуг территориальных сетевых организаций</t>
  </si>
  <si>
    <t>Итого НВВ</t>
  </si>
  <si>
    <t>Итого НВВ без платы ФСК</t>
  </si>
  <si>
    <t>2022 год</t>
  </si>
  <si>
    <t>2023 год</t>
  </si>
  <si>
    <t>2024 год</t>
  </si>
  <si>
    <t>Приборы учета</t>
  </si>
  <si>
    <t>Экономия потерь</t>
  </si>
  <si>
    <t>Компенсация потерь</t>
  </si>
  <si>
    <t>2.7.1.</t>
  </si>
  <si>
    <t>7.</t>
  </si>
  <si>
    <t>8.</t>
  </si>
  <si>
    <t>9. Расчёт расходов на оплату потерь элетрической энергии в электрических сетях</t>
  </si>
  <si>
    <t>9.1.</t>
  </si>
  <si>
    <t>9.2.</t>
  </si>
  <si>
    <t>9.3.</t>
  </si>
  <si>
    <t>10. Расчёт расходов на оплату услуг территориальных сетевых организаций</t>
  </si>
  <si>
    <t>10.1.</t>
  </si>
  <si>
    <t>10.2.</t>
  </si>
  <si>
    <t>11.</t>
  </si>
  <si>
    <t>12.</t>
  </si>
  <si>
    <t>2025 год</t>
  </si>
  <si>
    <t>Опись прилагаемых материалов для формирования НВВ</t>
  </si>
  <si>
    <t>с указанием наименований документов со сквозной нумерацией</t>
  </si>
  <si>
    <t>по листам всех документов и количества листов в документе</t>
  </si>
  <si>
    <t>№ п/п</t>
  </si>
  <si>
    <t>Наименование документа, дата, номер, иные реквизиты</t>
  </si>
  <si>
    <t>Статья расходов</t>
  </si>
  <si>
    <t>Том, номер страницы в деле</t>
  </si>
  <si>
    <t>Количество листов</t>
  </si>
  <si>
    <t>...</t>
  </si>
  <si>
    <t>Единица измерения</t>
  </si>
  <si>
    <t>Руководитель</t>
  </si>
  <si>
    <t>(подпись)</t>
  </si>
  <si>
    <t>Главный бухгалтер</t>
  </si>
  <si>
    <t>Материалы по экономическим и технчесским вопросам за отчетный период</t>
  </si>
  <si>
    <t>Материалы по экономическим и техническим вопросам на плановый период</t>
  </si>
  <si>
    <t>-</t>
  </si>
  <si>
    <t>Показатели</t>
  </si>
  <si>
    <t>1.</t>
  </si>
  <si>
    <t>Х</t>
  </si>
  <si>
    <t>2.</t>
  </si>
  <si>
    <t>3.</t>
  </si>
  <si>
    <t>4.</t>
  </si>
  <si>
    <t>10.</t>
  </si>
  <si>
    <t>(наименование организации)</t>
  </si>
  <si>
    <t>№ п.п.</t>
  </si>
  <si>
    <t>Наименование Заявителя</t>
  </si>
  <si>
    <t xml:space="preserve">Местоположение энергопринимающих устройств Заявителя </t>
  </si>
  <si>
    <t>Расстояние от электросетевого хозяйства до энергопринимающих устройств Заявителя, км</t>
  </si>
  <si>
    <t>Диспетчерское наименование «вышестоящего» оборудования, к которому подключается вновь построенный объект</t>
  </si>
  <si>
    <t xml:space="preserve">Наименование выполненных работ </t>
  </si>
  <si>
    <t>Физические показатели выполненных работ, (км, кВт, кВА, шт. и т.д.)</t>
  </si>
  <si>
    <t>Сумма по договору без НДС, тыс. руб.</t>
  </si>
  <si>
    <t>Присоединяемая мощность энергопринимающих устройств Заявителя, кВт</t>
  </si>
  <si>
    <t>Уровень напряжения в точке присоединения, кВ</t>
  </si>
  <si>
    <t>Категория надежности электроснабжения Заявителя</t>
  </si>
  <si>
    <t>Организация- исполнитель работ</t>
  </si>
  <si>
    <t>Документы, подтверждающие стоимость выполненных работ</t>
  </si>
  <si>
    <t>Ссылка на электронный адрес схемы</t>
  </si>
  <si>
    <t>ВЛ</t>
  </si>
  <si>
    <t>КЛ</t>
  </si>
  <si>
    <t>пункты секционирования</t>
  </si>
  <si>
    <t xml:space="preserve">ТП </t>
  </si>
  <si>
    <t>РТП</t>
  </si>
  <si>
    <t>ПС</t>
  </si>
  <si>
    <t>Коммерческий учет</t>
  </si>
  <si>
    <t>Акт приемки выполненных работ КС-2</t>
  </si>
  <si>
    <t>Акт приемки основного средства ОС-1</t>
  </si>
  <si>
    <t>Оборотно-сальдовая ведомость по счету 01</t>
  </si>
  <si>
    <t>0,4 кВ</t>
  </si>
  <si>
    <t>6(10) кВ</t>
  </si>
  <si>
    <t>Дата и номер акта</t>
  </si>
  <si>
    <t>№ позиции</t>
  </si>
  <si>
    <t xml:space="preserve">Заявка на ТП </t>
  </si>
  <si>
    <t xml:space="preserve">Договор на ТП </t>
  </si>
  <si>
    <t>Акт о ТП</t>
  </si>
  <si>
    <t>Наименование заявителя</t>
  </si>
  <si>
    <t>Договор  ТП</t>
  </si>
  <si>
    <t xml:space="preserve">Номер и дата постановления РЭК по индивидуальному проекту (при наличии) </t>
  </si>
  <si>
    <t>Реконструктивные работы  в ТУ</t>
  </si>
  <si>
    <t>Диспетчерское наименование реконструируемого объекта</t>
  </si>
  <si>
    <t>Акт о приемке выполненных работ КС-2 и товарная накладная на давальческие материалы (при наличии)</t>
  </si>
  <si>
    <t xml:space="preserve">№ позиции в оборотно - сальдовой ведомости по счету 01 </t>
  </si>
  <si>
    <t>Акт о приеме-сдаче реконструированных объектов основных средств ОС-3 (либо аналогичный документ, утвержденный на предприятии)</t>
  </si>
  <si>
    <t>Акт приемки-передачи проектно-сметной документации</t>
  </si>
  <si>
    <t>Дата</t>
  </si>
  <si>
    <t>Номер</t>
  </si>
  <si>
    <t>Номер и дата</t>
  </si>
  <si>
    <t>в т.ч. стоимость материалов</t>
  </si>
  <si>
    <t>1. Заявители по пп. 4.2 Методических указаний</t>
  </si>
  <si>
    <t>ВСЕГО</t>
  </si>
  <si>
    <t>2. Заявители по пп. 4.4 Методических указаний</t>
  </si>
  <si>
    <t>ВСЕГО по п.1,2,3</t>
  </si>
  <si>
    <t>Корректировка НВВ по итогам предыдущих периодов регулирования</t>
  </si>
  <si>
    <t>2026 год</t>
  </si>
  <si>
    <t>6. Расчёт корректировки НВВ в соответсвии с параметрами надёжности и качества</t>
  </si>
  <si>
    <t>6.1.</t>
  </si>
  <si>
    <t>6.2.</t>
  </si>
  <si>
    <t>Расчетная предпринимательская прибыль</t>
  </si>
  <si>
    <t xml:space="preserve">Таблица № 1 </t>
  </si>
  <si>
    <t>№
п/п</t>
  </si>
  <si>
    <t>Наименование</t>
  </si>
  <si>
    <t>СН11</t>
  </si>
  <si>
    <t>Баланс электрической энергии по сетям ВН, СН1, СН2, и НН</t>
  </si>
  <si>
    <t>П1.4</t>
  </si>
  <si>
    <t>Ед. измер</t>
  </si>
  <si>
    <t xml:space="preserve">Поступление эл.энергии в сеть , ВСЕГО </t>
  </si>
  <si>
    <t>тыс.кВтч</t>
  </si>
  <si>
    <t>из смежной сети, всего</t>
  </si>
  <si>
    <t xml:space="preserve">    в том числе из сети</t>
  </si>
  <si>
    <t>МСК</t>
  </si>
  <si>
    <t>тыс..кВтч</t>
  </si>
  <si>
    <t xml:space="preserve">от электростанций ПЭ (ЭСО) </t>
  </si>
  <si>
    <t xml:space="preserve">от других поставщиков </t>
  </si>
  <si>
    <t xml:space="preserve">поступление эл. энергии от других сетевых организаций </t>
  </si>
  <si>
    <t>Потери электроэнергии в сети всего</t>
  </si>
  <si>
    <t>то же в % (п.1.1/п.1.3)</t>
  </si>
  <si>
    <t>2.1</t>
  </si>
  <si>
    <t>в т.ч.от пропуска для собственных нужд, в т.ч.</t>
  </si>
  <si>
    <t>2.1.1</t>
  </si>
  <si>
    <t>покупка у сбытовой компании 1 (наименование сбытовой организации)</t>
  </si>
  <si>
    <t>2.2</t>
  </si>
  <si>
    <t>в т.ч от пропуска сторонним потребителям</t>
  </si>
  <si>
    <t>2.2.1</t>
  </si>
  <si>
    <t xml:space="preserve">Расход электроэнергии на произв и хоз.нужды </t>
  </si>
  <si>
    <t xml:space="preserve">Полезный отпуск из сети </t>
  </si>
  <si>
    <t>4.1.</t>
  </si>
  <si>
    <t>всего потребителям (согласно п.1.6)</t>
  </si>
  <si>
    <t>из них:</t>
  </si>
  <si>
    <t>потребителям, присоединенным к центру питания(подстанции)</t>
  </si>
  <si>
    <t>потребителям, присоединенным к центру питания(генераторное напряжение)</t>
  </si>
  <si>
    <t>4.2.</t>
  </si>
  <si>
    <t>сальдо переток в смежные сетевые организации</t>
  </si>
  <si>
    <t>4.3.</t>
  </si>
  <si>
    <t>сальдо переток в сопредельные регионы</t>
  </si>
  <si>
    <t>Баланс электрической мощности по уровням напряжения</t>
  </si>
  <si>
    <t>П 1.5</t>
  </si>
  <si>
    <t xml:space="preserve">Поступление мощности в сеть , ВСЕГО </t>
  </si>
  <si>
    <t>МВТ</t>
  </si>
  <si>
    <t xml:space="preserve">от электростанций </t>
  </si>
  <si>
    <t>от других поставщиков</t>
  </si>
  <si>
    <t xml:space="preserve">от других сетевых организаций </t>
  </si>
  <si>
    <t xml:space="preserve">Потери в сети </t>
  </si>
  <si>
    <t xml:space="preserve">то же в % </t>
  </si>
  <si>
    <r>
      <t>Мощность</t>
    </r>
    <r>
      <rPr>
        <sz val="11"/>
        <rFont val="Times New Roman"/>
        <family val="1"/>
        <charset val="204"/>
      </rPr>
      <t xml:space="preserve"> на производственные и хоз.нужды </t>
    </r>
  </si>
  <si>
    <t xml:space="preserve">Полезный отпуск мощности потребителям </t>
  </si>
  <si>
    <t>потребителям, присоединенным к центру питания</t>
  </si>
  <si>
    <t>потребителям присоединенным к сетям МСК (последняя миля)</t>
  </si>
  <si>
    <t>на генераторном напряжении</t>
  </si>
  <si>
    <t>4</t>
  </si>
  <si>
    <t>3</t>
  </si>
  <si>
    <t>2.3</t>
  </si>
  <si>
    <t>1.4.1.</t>
  </si>
  <si>
    <t>….</t>
  </si>
  <si>
    <t>1.4.2.</t>
  </si>
  <si>
    <t xml:space="preserve">покупка у сбытовой компании 1 </t>
  </si>
  <si>
    <t>покупка у сбытовой компании 2</t>
  </si>
  <si>
    <t>покупка у сбытовой компании 3</t>
  </si>
  <si>
    <t>…</t>
  </si>
  <si>
    <t>4.2.1</t>
  </si>
  <si>
    <t>4.2.2</t>
  </si>
  <si>
    <t>4.2.1.</t>
  </si>
  <si>
    <t>4.2.2.</t>
  </si>
  <si>
    <t>2.2.2</t>
  </si>
  <si>
    <t>№</t>
  </si>
  <si>
    <t>Группа потребителей</t>
  </si>
  <si>
    <t>Объем полезного отпуска электроэнергии, тыс.кВтч.</t>
  </si>
  <si>
    <t xml:space="preserve">Заявленная (расчетная) мощность, МВт. </t>
  </si>
  <si>
    <t>Число часов использования, час</t>
  </si>
  <si>
    <t>Количество точек поставки, шт</t>
  </si>
  <si>
    <t xml:space="preserve">Доля потребления на разных диапазонах напряжений, % </t>
  </si>
  <si>
    <t xml:space="preserve">Всего </t>
  </si>
  <si>
    <t>Население</t>
  </si>
  <si>
    <t>1.1</t>
  </si>
  <si>
    <t>Население с 0,7</t>
  </si>
  <si>
    <t>1.1.1</t>
  </si>
  <si>
    <t xml:space="preserve">    городское с электроплитами</t>
  </si>
  <si>
    <t>1.1.2</t>
  </si>
  <si>
    <t xml:space="preserve">    сельское</t>
  </si>
  <si>
    <t>1.1.3</t>
  </si>
  <si>
    <t xml:space="preserve">    садоводческие</t>
  </si>
  <si>
    <t>1.2</t>
  </si>
  <si>
    <t>Население без 0,7</t>
  </si>
  <si>
    <t>1.2.1</t>
  </si>
  <si>
    <t>1.2.2</t>
  </si>
  <si>
    <t xml:space="preserve">    приравненные к населению</t>
  </si>
  <si>
    <t>1.3</t>
  </si>
  <si>
    <t xml:space="preserve">Население в т.ч. </t>
  </si>
  <si>
    <t>1.3.1</t>
  </si>
  <si>
    <t>сбытовая компания 1 (наименование сбытовой организации)</t>
  </si>
  <si>
    <t>1.3.2</t>
  </si>
  <si>
    <t>сбытовая компания i (наименование сбытовой организации)</t>
  </si>
  <si>
    <t>Прочие потребители</t>
  </si>
  <si>
    <t>Базовые потребители</t>
  </si>
  <si>
    <t>Потребитель 1</t>
  </si>
  <si>
    <t>Потребитель i</t>
  </si>
  <si>
    <t>Одноставочные потребители</t>
  </si>
  <si>
    <t>Двухставочные потребители</t>
  </si>
  <si>
    <t>в том числе Бюджетные потребители</t>
  </si>
  <si>
    <t>сбытовая компаня 1 (наименование сбытовой организации)</t>
  </si>
  <si>
    <t>Отдача в смежные сетевые организации</t>
  </si>
  <si>
    <t>сетевая организация 1 (наименование сетевой организации)</t>
  </si>
  <si>
    <t>сетевая организация i (наименование сетевой организации)</t>
  </si>
  <si>
    <t xml:space="preserve">Итого </t>
  </si>
  <si>
    <t xml:space="preserve">Структура полезного отпуска электрической энергии (мощности) по группам потребителей ЭСО </t>
  </si>
  <si>
    <t>П1.6.</t>
  </si>
  <si>
    <t>Система условных единиц для распределения общей суммы</t>
  </si>
  <si>
    <t>тарифной выручки по классам напряжения</t>
  </si>
  <si>
    <t>Объем воздушных линий электропередач (ВЛЭП) и кабельных линий</t>
  </si>
  <si>
    <t>электропередач (КЛЭП) в условных единицах в зависимости от протяженности,</t>
  </si>
  <si>
    <t>Напряже-ние, кВ</t>
  </si>
  <si>
    <t>Количество цепей
на опоре</t>
  </si>
  <si>
    <t>Материал опор</t>
  </si>
  <si>
    <t>Количество условных единиц (у)
на 100 км трассы ЛЭП</t>
  </si>
  <si>
    <t>Протя-женность</t>
  </si>
  <si>
    <t>Объем условных единиц</t>
  </si>
  <si>
    <t>у/100 км</t>
  </si>
  <si>
    <t>км</t>
  </si>
  <si>
    <t>У</t>
  </si>
  <si>
    <t>7 = 5 * 6 / 100</t>
  </si>
  <si>
    <t>металл</t>
  </si>
  <si>
    <t>400 - 500</t>
  </si>
  <si>
    <t>ж/бетон</t>
  </si>
  <si>
    <t>ВЛЭП</t>
  </si>
  <si>
    <t>дерево</t>
  </si>
  <si>
    <t>110 - 150</t>
  </si>
  <si>
    <t>КЛЭП</t>
  </si>
  <si>
    <t>ВН, всего</t>
  </si>
  <si>
    <t>1 - 20</t>
  </si>
  <si>
    <t>дерево на ж/б пасынках</t>
  </si>
  <si>
    <t>ж/бетон,
металл</t>
  </si>
  <si>
    <t>20 - 35</t>
  </si>
  <si>
    <t>3 - 10</t>
  </si>
  <si>
    <t>СН, всего</t>
  </si>
  <si>
    <t>до 1 кВ</t>
  </si>
  <si>
    <t>НН, всего</t>
  </si>
  <si>
    <r>
      <t>_____</t>
    </r>
    <r>
      <rPr>
        <sz val="11"/>
        <rFont val="Times New Roman"/>
        <family val="1"/>
        <charset val="204"/>
      </rPr>
      <t>Примечание:</t>
    </r>
  </si>
  <si>
    <r>
      <t>_____</t>
    </r>
    <r>
      <rPr>
        <sz val="11"/>
        <rFont val="Times New Roman"/>
        <family val="1"/>
        <charset val="204"/>
      </rPr>
      <t>При расчете условных единиц протяженность ВЛЭП - 0,4 кВ от линии до ввода в здании не учитывается.</t>
    </r>
  </si>
  <si>
    <r>
      <t>_____</t>
    </r>
    <r>
      <rPr>
        <sz val="11"/>
        <rFont val="Times New Roman"/>
        <family val="1"/>
        <charset val="204"/>
      </rPr>
      <t>Условные единицы по ВЛЭП - 0,4 кВ учитывают трудозатраты на обслуживание и ремонт:</t>
    </r>
  </si>
  <si>
    <r>
      <t>_____</t>
    </r>
    <r>
      <rPr>
        <sz val="11"/>
        <rFont val="Times New Roman"/>
        <family val="1"/>
        <charset val="204"/>
      </rPr>
      <t>а) воздушных линий в здании;</t>
    </r>
  </si>
  <si>
    <r>
      <t>_____</t>
    </r>
    <r>
      <rPr>
        <sz val="11"/>
        <rFont val="Times New Roman"/>
        <family val="1"/>
        <charset val="204"/>
      </rPr>
      <t>б) линий с совместной подвеской проводов.</t>
    </r>
  </si>
  <si>
    <r>
      <t>_____</t>
    </r>
    <r>
      <rPr>
        <sz val="11"/>
        <rFont val="Times New Roman"/>
        <family val="1"/>
        <charset val="204"/>
      </rPr>
      <t>Условные единицы по ВЛЭП 0,4 - 20 кВ учитывают трудозатраты оперативного персонала распределительных сетей 0,4 - 20 кВ.</t>
    </r>
  </si>
  <si>
    <r>
      <t>_____</t>
    </r>
    <r>
      <rPr>
        <sz val="11"/>
        <rFont val="Times New Roman"/>
        <family val="1"/>
        <charset val="204"/>
      </rPr>
      <t>Кабельные вводы учтены в условных единицах КЛЭП напряжением до 1 кВ.</t>
    </r>
  </si>
  <si>
    <t>Объем подстанций 35 - 1150 кВ, трансформаторных подстанций (ТП),</t>
  </si>
  <si>
    <t>комплексных трансформаторных подстанций (КТП)</t>
  </si>
  <si>
    <t>Напря-жение, кВ</t>
  </si>
  <si>
    <t>Количество условных единиц (у)
на единицу измерения</t>
  </si>
  <si>
    <t>Количество единиц измерения</t>
  </si>
  <si>
    <t>у/ед. изм.</t>
  </si>
  <si>
    <t>ед. изм.</t>
  </si>
  <si>
    <t>7 = 5 * 6</t>
  </si>
  <si>
    <t>Подстанция</t>
  </si>
  <si>
    <t>П/ст</t>
  </si>
  <si>
    <t>Силовой трансформатор или реактор (одно- или трехфазный), или вольтодобавочный трансформатор</t>
  </si>
  <si>
    <t>Единица оборудования</t>
  </si>
  <si>
    <t>Воздушный выключатель</t>
  </si>
  <si>
    <t>3 фазы</t>
  </si>
  <si>
    <t>Масляный выключатель</t>
  </si>
  <si>
    <t>-"-</t>
  </si>
  <si>
    <t>Отделитель
с короткозамыкателем</t>
  </si>
  <si>
    <t>35</t>
  </si>
  <si>
    <t>Выключатель нагрузки</t>
  </si>
  <si>
    <t>Синхронный компенсатор мощн.
50 Мвар</t>
  </si>
  <si>
    <t>То же, 50 Мвар и более</t>
  </si>
  <si>
    <t>Статические конденсаторы</t>
  </si>
  <si>
    <t>100 конд.</t>
  </si>
  <si>
    <t>Мачтовая (столбовая) ТП</t>
  </si>
  <si>
    <t>ТП</t>
  </si>
  <si>
    <t>Однотрансформаторная ТП, КТП</t>
  </si>
  <si>
    <t>ТП, КТП</t>
  </si>
  <si>
    <t>Двухтрансформаторная ТП, КТП</t>
  </si>
  <si>
    <t>Однотрансформаторная подстанция 34/0,4 кВ</t>
  </si>
  <si>
    <t>Итого</t>
  </si>
  <si>
    <t>СН</t>
  </si>
  <si>
    <r>
      <t>_____</t>
    </r>
    <r>
      <rPr>
        <sz val="11"/>
        <rFont val="Times New Roman"/>
        <family val="1"/>
        <charset val="204"/>
      </rPr>
      <t>В п. 1 учтены трудозатраты оперативного персонала подстанций напряжением 35 - 1150 кВ.</t>
    </r>
  </si>
  <si>
    <r>
      <t>_____</t>
    </r>
    <r>
      <rPr>
        <sz val="11"/>
        <rFont val="Times New Roman"/>
        <family val="1"/>
        <charset val="204"/>
      </rPr>
      <t>Условные единицы по пп. 2 - 9 учитывают трудозатраты по обслуживанию и ремонту оборудования, не включенного в номенклатуру условных единиц (трансформаторы напряжения, аккумуляторные батареи, сборные шины и т.д.), резервного оборудования.</t>
    </r>
  </si>
  <si>
    <r>
      <t>_____</t>
    </r>
    <r>
      <rPr>
        <sz val="11"/>
        <rFont val="Times New Roman"/>
        <family val="1"/>
        <charset val="204"/>
      </rPr>
      <t>Условные единицы по п. 2 "Силовые трансформаторы 1 - 20 кВ" определяются только для трансформаторов, используемых для собственных нужд подстанций 35 - 1150 кВ.</t>
    </r>
  </si>
  <si>
    <r>
      <t>_____</t>
    </r>
    <r>
      <rPr>
        <sz val="11"/>
        <rFont val="Times New Roman"/>
        <family val="1"/>
        <charset val="204"/>
      </rPr>
      <t>По пп. 3 - 6 учтены дополнительные трудозатраты на обслуживание и ремонт устройств релейной защиты и автоматики, а для воздушных выключателей (п. 3) - дополнительно трудозатраты по обслуживанию и ремонту компрессорных установок.</t>
    </r>
  </si>
  <si>
    <r>
      <t>_____</t>
    </r>
    <r>
      <rPr>
        <sz val="11"/>
        <rFont val="Times New Roman"/>
        <family val="1"/>
        <charset val="204"/>
      </rPr>
      <t>Значения условных единиц пп. 4 и 6 "Масляные выключатели 1 - 20 кВ" и "Выключатели нагрузки    1 - 20 кВ" относятся к коммутационным аппаратам, установленным в распределительных устройствах 1 - 20 кВ подстанций 35 - 1150 кВ, ТП, КТП и РП 1 - 20 кВ, а также к секционирующим коммутационным аппаратам на линиях 1 - 20 кВ.</t>
    </r>
  </si>
  <si>
    <r>
      <t>_____</t>
    </r>
    <r>
      <rPr>
        <sz val="11"/>
        <rFont val="Times New Roman"/>
        <family val="1"/>
        <charset val="204"/>
      </rPr>
      <t>Объем РП 1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-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20 кВ в условных единицах определяется по количеству установленных масляных выключателей (п. 4) и выключателей нагрузки (п. 6). При установке в РП трансформаторов 1 - 20/0,4 кВ дополнительные объемы обслуживания определяются по п. 11 или 12.</t>
    </r>
  </si>
  <si>
    <r>
      <t>_____</t>
    </r>
    <r>
      <rPr>
        <sz val="11"/>
        <rFont val="Times New Roman"/>
        <family val="1"/>
        <charset val="204"/>
      </rPr>
      <t>По пп. 10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-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12 дополнительно учтены трудозатраты оперативного персонала распределительных сетей 0,4 - 20 кВ.</t>
    </r>
  </si>
  <si>
    <r>
      <t>_____</t>
    </r>
    <r>
      <rPr>
        <sz val="11"/>
        <rFont val="Times New Roman"/>
        <family val="1"/>
        <charset val="204"/>
      </rPr>
      <t>По пп. 1, 2 условные единицы относятся на уровень напряжения, соответствующий первичному напряжению.</t>
    </r>
  </si>
  <si>
    <r>
      <t>_____</t>
    </r>
    <r>
      <rPr>
        <sz val="11"/>
        <rFont val="Times New Roman"/>
        <family val="1"/>
        <charset val="204"/>
      </rPr>
      <t>Условные единицы электрооборудования понизительных подстанций относятся на уровень высшего напряжения подстанций.</t>
    </r>
  </si>
  <si>
    <t>П2.1</t>
  </si>
  <si>
    <t>П2.2</t>
  </si>
  <si>
    <t>Таблица № 10</t>
  </si>
  <si>
    <t>Таблица № 11</t>
  </si>
  <si>
    <t>Таблица № 12</t>
  </si>
  <si>
    <t>Таблица № 13</t>
  </si>
  <si>
    <t>Таблица № 15</t>
  </si>
  <si>
    <t>Таблица № 14</t>
  </si>
  <si>
    <t>Таблица № 16</t>
  </si>
  <si>
    <t>Таблица № 2</t>
  </si>
  <si>
    <t>Информация о Заявителе</t>
  </si>
  <si>
    <t>Полное наименование организации</t>
  </si>
  <si>
    <t>Сокращенное наименование организации</t>
  </si>
  <si>
    <t>Субъект РФ</t>
  </si>
  <si>
    <t>ИНН</t>
  </si>
  <si>
    <t>КПП</t>
  </si>
  <si>
    <t>ОКТМО</t>
  </si>
  <si>
    <t>ОКПО</t>
  </si>
  <si>
    <t>ОГРН</t>
  </si>
  <si>
    <t>ОКВЭД (по всем видам деятельности)</t>
  </si>
  <si>
    <t>Налоговый режим</t>
  </si>
  <si>
    <t>Дата регистрации организации</t>
  </si>
  <si>
    <t>Юридический адрес</t>
  </si>
  <si>
    <t>Фактический адрес</t>
  </si>
  <si>
    <t>Почтовый адрес</t>
  </si>
  <si>
    <t>Телефон (с кодом)</t>
  </si>
  <si>
    <t>Факс (с кодом)</t>
  </si>
  <si>
    <t>Выделенный абонентский номер для обращений потребителей услуг по передаче электрической энергии и (или) технологическому присоединению (с кодом)</t>
  </si>
  <si>
    <t xml:space="preserve">Адрес электронной почты </t>
  </si>
  <si>
    <t>Адрес официального сайта в Интернете</t>
  </si>
  <si>
    <t xml:space="preserve">Руководитель организации </t>
  </si>
  <si>
    <t>Должность</t>
  </si>
  <si>
    <t>ФИО полностью</t>
  </si>
  <si>
    <t xml:space="preserve">Для контакта по экономическим вопросам </t>
  </si>
  <si>
    <t>Телефон</t>
  </si>
  <si>
    <t>Для контакта по техническим вопросам</t>
  </si>
  <si>
    <t xml:space="preserve">Опубликование предложения на установление тарифов по Стандартам раскрытия информации </t>
  </si>
  <si>
    <t>в сети Интернет</t>
  </si>
  <si>
    <t>Адрес сайта</t>
  </si>
  <si>
    <t>Дата публикации</t>
  </si>
  <si>
    <t xml:space="preserve">и (или) в периодическом печатном издании </t>
  </si>
  <si>
    <t>Наименование издания</t>
  </si>
  <si>
    <t>Таблица № 3 (смета)</t>
  </si>
  <si>
    <t>Отчет о выполненных работах за 20___   год ________________________ по технологическому присоединению заявителей по пп. 4.2 Методических указаний от 11.09.14 №215-э/1</t>
  </si>
  <si>
    <t>без НДС, тыс. руб.</t>
  </si>
  <si>
    <t>Идентификация выполненных работ (согласно Приложению № 1(3) к Методическим указаниям от 11.09.2014 № 215-э/1)</t>
  </si>
  <si>
    <t>Расходы на строительство объектов электросетевого хозяйства, тыс. руб.</t>
  </si>
  <si>
    <t>Дата и номер документа</t>
  </si>
  <si>
    <t xml:space="preserve">Затраты по акту, тыс. руб. </t>
  </si>
  <si>
    <t>Затраты, тыс. руб.</t>
  </si>
  <si>
    <t>Отчет о выполненных работах за 20___   год ________________________ по технологическому присоединению заявителей по пп. 4.4 Методических указаний от 11.09.14 №215-э/1</t>
  </si>
  <si>
    <t>Расходы по мероприятиям "последней мили", тыс. руб.</t>
  </si>
  <si>
    <r>
      <t xml:space="preserve">Отчет по расходам за 20___   год </t>
    </r>
    <r>
      <rPr>
        <u/>
        <sz val="10"/>
        <color theme="1"/>
        <rFont val="Times New Roman"/>
        <family val="1"/>
        <charset val="204"/>
      </rPr>
      <t>(наименование организации)</t>
    </r>
    <r>
      <rPr>
        <sz val="10"/>
        <color theme="1"/>
        <rFont val="Times New Roman"/>
        <family val="1"/>
        <charset val="204"/>
      </rPr>
      <t xml:space="preserve"> на инвестиции, которые связаны с фактическим осуществленным технологическим присоединением, не включаемые в плату за технологическое присоединение (без НДС, тыс. руб.)</t>
    </r>
  </si>
  <si>
    <t>Объем фактических капитальных вложений, тыс. руб.</t>
  </si>
  <si>
    <t>Затраты по акту без НДС, тыс. руб.</t>
  </si>
  <si>
    <t>Затраты по акту, тыс. руб.</t>
  </si>
  <si>
    <t>Затраты по акту,  тыс. руб.</t>
  </si>
  <si>
    <t>3. Заявители, присоединяемые по индивидуальному проекту, и заявители с присоединяемой мощностью больше 150 кВт</t>
  </si>
  <si>
    <t>Наименование объекта, работ</t>
  </si>
  <si>
    <t xml:space="preserve">Вид ремонта (КР,СР,ТР)
</t>
  </si>
  <si>
    <t>Физический объем выполненных работ в натуральном выражении (км, кВА, шт. и т.д.)</t>
  </si>
  <si>
    <t xml:space="preserve">Утвержденный РЭК на 20__ год объем ремфонда без НДС, тыс. руб.  </t>
  </si>
  <si>
    <t xml:space="preserve">Фактическое освоение ремонтного фонда без НДС, тыс. руб. </t>
  </si>
  <si>
    <t>в т.ч. подрядными организациями</t>
  </si>
  <si>
    <t>в т.ч. хозяйственным способом</t>
  </si>
  <si>
    <t>стоимость работ</t>
  </si>
  <si>
    <t>стоимость материалов</t>
  </si>
  <si>
    <t>n.</t>
  </si>
  <si>
    <t>ИТОГО</t>
  </si>
  <si>
    <t>Наименование объекта, мероприятия</t>
  </si>
  <si>
    <t>Наименование исполнителя</t>
  </si>
  <si>
    <t>Утвержденный РЭК на 20__ год объем ремфонда, без НДС,  тыс. руб.</t>
  </si>
  <si>
    <t>Документы, подтверждающие расходы на выполнение работ хозяйственным способом (указать наименование документа)</t>
  </si>
  <si>
    <t>Акт о приеме-сдаче отремонтированных, реконструированных, модернизированных объектов основных средств ОС-3</t>
  </si>
  <si>
    <t>Стоимость по акту без НДС, тыс. руб.</t>
  </si>
  <si>
    <t>Стоимость по справке без НДС, тыс. руб.</t>
  </si>
  <si>
    <t>ИТОГО по мероприятию</t>
  </si>
  <si>
    <t>ИТОГО по программе</t>
  </si>
  <si>
    <t>Единый котловой тариф</t>
  </si>
  <si>
    <t>Уровень напряжения</t>
  </si>
  <si>
    <t>Период</t>
  </si>
  <si>
    <t>1 полугодие</t>
  </si>
  <si>
    <t>2 полугодие</t>
  </si>
  <si>
    <t>Год</t>
  </si>
  <si>
    <t>с 0,7</t>
  </si>
  <si>
    <t>без 0,7</t>
  </si>
  <si>
    <t>Прочие</t>
  </si>
  <si>
    <t>Одноставочные</t>
  </si>
  <si>
    <t>электроэнергия</t>
  </si>
  <si>
    <t>мощность</t>
  </si>
  <si>
    <t>Двуставочные</t>
  </si>
  <si>
    <t>Двуставочные без ГН</t>
  </si>
  <si>
    <t>Двуставочные ГН</t>
  </si>
  <si>
    <t>Собственные нужды ЭСО</t>
  </si>
  <si>
    <t>Полезный отпуск ТСО</t>
  </si>
  <si>
    <t>Выручка ТСО</t>
  </si>
  <si>
    <t>Одноставочные без ГН</t>
  </si>
  <si>
    <t>Наименование ТСО</t>
  </si>
  <si>
    <t>Вид тарифа</t>
  </si>
  <si>
    <t>Сальдо-Переток</t>
  </si>
  <si>
    <t>Индивидуальный тариф</t>
  </si>
  <si>
    <t>Оплата/ Поступление</t>
  </si>
  <si>
    <t>Одноставочный</t>
  </si>
  <si>
    <t>Двуставочный</t>
  </si>
  <si>
    <t>Энергия</t>
  </si>
  <si>
    <t>Мощность</t>
  </si>
  <si>
    <t>Ставка на содержание</t>
  </si>
  <si>
    <t>Ставка на потери</t>
  </si>
  <si>
    <t>«Беловское Энергоуправление» ОАО (ИНН 4202004654)</t>
  </si>
  <si>
    <t>«Горэлектросеть» ООО  (ИНН 4217127144)</t>
  </si>
  <si>
    <t>«ЕвразЭнергоТранс» ООО (ИНН 4217084532)</t>
  </si>
  <si>
    <t>«Кемэнерго» ООО (ИНН 4205265936)</t>
  </si>
  <si>
    <t>«Кузбасская энергосетевая компания» ООО (ИНН 4205109750)</t>
  </si>
  <si>
    <t>«КузбассЭлектро» ОАО  (ИНН 4202002174)</t>
  </si>
  <si>
    <t>«МРСК Сибири» ПАО (филиал ПАО «Межрегиональная распределительная сетевая компания Сибири» - «Кузбассэнерго – региональные электрические сети») (ИНН 2460069527)</t>
  </si>
  <si>
    <t>«Мысковская электросетевая организация» ООО  (ИНН 4214026476)</t>
  </si>
  <si>
    <t>«Оборонэнерго» АО  (филиал «Сибирский» АО «Оборонэнерго») (ИНН 7704726225)</t>
  </si>
  <si>
    <t>«Объединенная компания РУСАЛ Энергосеть» ООО  (ИНН 7709806795)</t>
  </si>
  <si>
    <t>«ОЭСК» ООО  (ИНН 4223052779)</t>
  </si>
  <si>
    <t>«Регионэнергосеть» ООО (ИНН 4205271471)</t>
  </si>
  <si>
    <t>«РЖД» ОАО  (Западно-Сибирская дирекция по энергообеспечению - СП Трансэнерго - филиала ОАО «РЖД») (ИНН 7708503727)</t>
  </si>
  <si>
    <t>«РЖД» ОАО  (Красноярская дирекция по энергообеспечению - СП Трансэнерго - филиала ОАО «РЖД») (ИНН 7708503727)</t>
  </si>
  <si>
    <t>«СДС-Энерго» ХК ООО  (ИНН 4250003450)</t>
  </si>
  <si>
    <t>«Северо-Кузбасская энергетическая компания» АО (ИНН 4205153492)</t>
  </si>
  <si>
    <t>«Сибирская промышленная сетевая компания» АО (ИНН 4205234208)</t>
  </si>
  <si>
    <t>«Сибирские территориальные сети» ООО (ИНН 5406590222)</t>
  </si>
  <si>
    <t>«СибЭнергоТранс - 42» ООО (ИНН 4223086707)</t>
  </si>
  <si>
    <t>«Специализированная шахтная энергомеханическая компания» АО (ИНН 4208003209)</t>
  </si>
  <si>
    <t>«Территориальная распределительная сетевая компания Новокузнецкого муниципального района» МУП (ИНН 4252003462)</t>
  </si>
  <si>
    <t>«Территориальная сетевая организация «Сибирь» ООО (ИНН 4205282579)</t>
  </si>
  <si>
    <t>«Трансхимэнерго» ООО (ИНН 4205220893)</t>
  </si>
  <si>
    <t>«Электросеть» АО (ИНН 7714734225)</t>
  </si>
  <si>
    <t>«Электросетьсервис» ООО (ИНН 4223057103)</t>
  </si>
  <si>
    <t>«ЭнергоПаритет» ООО (ИНН 4205262491)</t>
  </si>
  <si>
    <t>«Энергосервис» ООО (ИНН 4212038927)</t>
  </si>
  <si>
    <t>Итого поступление от ТСО</t>
  </si>
  <si>
    <t xml:space="preserve">Ссылка на опубликованное предложение </t>
  </si>
  <si>
    <t>Расчёт необходимой валовой выручки _______________ методом долгосрочной индексации ( 20__-20__)</t>
  </si>
  <si>
    <t>НВВ 2021 года</t>
  </si>
  <si>
    <t>Наименование основного средства</t>
  </si>
  <si>
    <t>Инвентарный №</t>
  </si>
  <si>
    <t>ОКОФ</t>
  </si>
  <si>
    <t>Амортизационная группа</t>
  </si>
  <si>
    <t>Дата ввода в эксплуатацию</t>
  </si>
  <si>
    <t>Срок полезного использования (по акту ввода в эксплуатацию), месяц</t>
  </si>
  <si>
    <t>Срок полезного использования с учётом изменения, месяц</t>
  </si>
  <si>
    <t>Первоначальная стоимость (по акту ввода в эксплуатацию), руб.</t>
  </si>
  <si>
    <t>Основание измеенния первоначальной стоимости (название и реквизиты, страницы в материалах дела)</t>
  </si>
  <si>
    <t>Первоначальная стоимость с учётом изменения, руб.</t>
  </si>
  <si>
    <t>Остаточная стоимость на начало периода, руб.</t>
  </si>
  <si>
    <t>Амортизация за расчётный период, руб.</t>
  </si>
  <si>
    <t>Амортизационная группа по 1178</t>
  </si>
  <si>
    <t>Срок полезного использования по 1178, год</t>
  </si>
  <si>
    <t>Амортизация по 1178, руб.</t>
  </si>
  <si>
    <t>Таблица № 4</t>
  </si>
  <si>
    <t>Таблица № 5</t>
  </si>
  <si>
    <t>Таблица № 6</t>
  </si>
  <si>
    <t>Таблица № 7</t>
  </si>
  <si>
    <t>Таблица № 8</t>
  </si>
  <si>
    <t>Таблица № 9</t>
  </si>
  <si>
    <t>Таблица 18</t>
  </si>
  <si>
    <t>Таблица 19</t>
  </si>
  <si>
    <t>Таблица 20</t>
  </si>
  <si>
    <t>Основание изменения срока полезного использования (название и реквизиты, страницы в материалах дела)</t>
  </si>
  <si>
    <t>Таблица 21</t>
  </si>
  <si>
    <t>Наименование собственника</t>
  </si>
  <si>
    <t>Основание владения (наименование и реквизиты документа, страницы в материалах дела)</t>
  </si>
  <si>
    <t>Реквизиты договора аренды</t>
  </si>
  <si>
    <t>Размер арендной платы по договору</t>
  </si>
  <si>
    <t>Инвентарный № собственника</t>
  </si>
  <si>
    <t>Ставка налога на имущество, %</t>
  </si>
  <si>
    <t>Сумма налога на имущество, руб.</t>
  </si>
  <si>
    <t>Экономически обоснованный размер арендной платы, руб.</t>
  </si>
  <si>
    <t>Срок полезного использования (по акту ввода ), месяц</t>
  </si>
  <si>
    <t>Земельные платежи (налог, аренда)</t>
  </si>
  <si>
    <t>Таблица 22</t>
  </si>
  <si>
    <t>Расчет обоснованной стоимости расходов по арендованным основных средствам и прочим активам  _________________________________ на 2024 год</t>
  </si>
  <si>
    <t>Основание изменения первоначальной стоимости (название и реквизиты, страницы в материалах дела)</t>
  </si>
  <si>
    <t>напряжения, конструктивного использования и материала опор (план 2024 г.)</t>
  </si>
  <si>
    <t>и распределительных пунктов (РП) 0,4 - 20 кВ в условных единицах (план 2024 г.)</t>
  </si>
  <si>
    <t>1 полугодие 2024</t>
  </si>
  <si>
    <t>2 полугодие 2024</t>
  </si>
  <si>
    <t xml:space="preserve">2024 год																						</t>
  </si>
  <si>
    <t>2 полугодие 2022 (факт)</t>
  </si>
  <si>
    <t>2022 год (факт)</t>
  </si>
  <si>
    <t>1 полугодие 2022 (факт)</t>
  </si>
  <si>
    <t xml:space="preserve">2022 год (факт)																					</t>
  </si>
  <si>
    <t>Структура полезного отпуска и тарифной выручки по единым котловым тарифам за 2022 год</t>
  </si>
  <si>
    <t>Расшифровка сальдо-перетоков и взаиморасчётов (поступлений и оплаты) со смежными сетевыми организациями по индивидуальным тарифам за 2022 год</t>
  </si>
  <si>
    <t>напряжения, конструктивного использования и материала опор (факт 2022 г.)</t>
  </si>
  <si>
    <t>и распределительных пунктов (РП) 0,4 - 20 кВ в условных единицах (факт 2022 г.)</t>
  </si>
  <si>
    <t>Отчет о выполнении программы ремонтного обслуживания ________________________________________ за 2022 год</t>
  </si>
  <si>
    <t>Реестр актов приемки по ремонтной программе______________________________ за 2022 год</t>
  </si>
  <si>
    <t>Амортизация за расчётный период (план), руб.</t>
  </si>
  <si>
    <t>Фактическая амортизация за отчетный период, руб.</t>
  </si>
  <si>
    <t>Налог на имущество (план)</t>
  </si>
  <si>
    <t>Инвентарный номер. Реквизиты договора аренды с указанием номера позиции</t>
  </si>
  <si>
    <t>Ведомость амортизации основных средств ______________________________________ на 2024 год</t>
  </si>
  <si>
    <t>Значение</t>
  </si>
  <si>
    <t>Основание</t>
  </si>
  <si>
    <t>α1</t>
  </si>
  <si>
    <t>п 5.1.4 Приказ Минэнерго России от 29.11.2016 N 1256 (ред. от 21.06.2017) "Об утверждении Методических указаний по расчету уровня надежности и качества поставляемых товаров и оказываемых услуг для организации по управлению единой национальной (общероссийской) электрической сетью и территориальных сетевых организаций" (Зарегистрировано в Минюсте России 27.12.2016 N 44983)</t>
  </si>
  <si>
    <t>α2</t>
  </si>
  <si>
    <t>β1</t>
  </si>
  <si>
    <t>β2</t>
  </si>
  <si>
    <r>
      <t>К</t>
    </r>
    <r>
      <rPr>
        <vertAlign val="subscript"/>
        <sz val="12"/>
        <color theme="1"/>
        <rFont val="Times New Roman"/>
        <family val="1"/>
        <charset val="204"/>
      </rPr>
      <t>над1</t>
    </r>
  </si>
  <si>
    <t>Кнад2</t>
  </si>
  <si>
    <r>
      <t>К</t>
    </r>
    <r>
      <rPr>
        <vertAlign val="subscript"/>
        <sz val="12"/>
        <color theme="1"/>
        <rFont val="Times New Roman"/>
        <family val="1"/>
        <charset val="204"/>
      </rPr>
      <t>кач1</t>
    </r>
  </si>
  <si>
    <t>Ккач3</t>
  </si>
  <si>
    <t>Плановое значение Пsaidi</t>
  </si>
  <si>
    <t>Плановое значение Пsaifi</t>
  </si>
  <si>
    <t>Плановое значение Птпр</t>
  </si>
  <si>
    <t>Фактическое значение Пsaidi</t>
  </si>
  <si>
    <t>Фактическое значение Пsaifi</t>
  </si>
  <si>
    <t>Фактическое значение Птпр</t>
  </si>
  <si>
    <t>Коэффициент допустимого отклонения</t>
  </si>
  <si>
    <t>Приказ Минэнерго России от 18.10.2017 N 976 "Об утверждении базовых значений показателей надежности, значений коэффициентов допустимых отклонений фактических значений показателей надежности от плановых и максимальной динамики улучшения плановых показателей надежности для групп территориальных сетевых организаций, имеющих сопоставимые друг с другом экономические и технические характеристики и (или) условия деятельности, с применением метода сравнения аналогов" (Зарегистрировано в Минюсте России 13.11.2017 N 48866)</t>
  </si>
  <si>
    <r>
      <t>К</t>
    </r>
    <r>
      <rPr>
        <vertAlign val="subscript"/>
        <sz val="12"/>
        <color theme="1"/>
        <rFont val="Times New Roman"/>
        <family val="1"/>
        <charset val="204"/>
      </rPr>
      <t>об</t>
    </r>
  </si>
  <si>
    <r>
      <t>К</t>
    </r>
    <r>
      <rPr>
        <vertAlign val="subscript"/>
        <sz val="12"/>
        <color theme="1"/>
        <rFont val="Times New Roman"/>
        <family val="1"/>
        <charset val="204"/>
      </rPr>
      <t>кор</t>
    </r>
  </si>
  <si>
    <t>Приказ ФСТ РФ от 26.10.2010 N 254-э/1 "Об утверждении Методических указаний по расчету и применению понижающих (повышающих) коэффициентов, позволяющих обеспечить соответствие уровня тарифов, установленных для организаций, осуществляющих регулируемую деятельность, уровню надежности и качества поставляемых товаров и оказываемых услуг" (Зарегистрировано в Минюсте РФ 13.11.2010 N 18951)</t>
  </si>
  <si>
    <t>КНК</t>
  </si>
  <si>
    <t>Таблица 23</t>
  </si>
  <si>
    <t>Таблица № 17</t>
  </si>
  <si>
    <t>Расчёт коэффициента, корректирующего необходимую валовую выручку с учётом надёжности и качества (2022 год)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</si>
</sst>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.0%"/>
    <numFmt numFmtId="165" formatCode="#,##0.0000"/>
    <numFmt numFmtId="166" formatCode="#,##0.000"/>
    <numFmt numFmtId="167" formatCode="0.0000"/>
    <numFmt numFmtId="168" formatCode="0.000"/>
    <numFmt numFmtId="169" formatCode="_-* #,##0.00_р_._-;\-* #,##0.00_р_._-;_-* &quot;-&quot;??_р_._-;_-@_-"/>
    <numFmt numFmtId="170" formatCode="#,##0.000000"/>
    <numFmt numFmtId="171" formatCode="0.0"/>
    <numFmt numFmtId="172" formatCode="#,##0.000000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8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9" fontId="5" fillId="0" borderId="0" applyFont="0" applyFill="0" applyBorder="0" applyAlignment="0" applyProtection="0"/>
    <xf numFmtId="0" fontId="14" fillId="0" borderId="0"/>
    <xf numFmtId="0" fontId="4" fillId="0" borderId="0"/>
    <xf numFmtId="169" fontId="22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36" fillId="0" borderId="0"/>
    <xf numFmtId="0" fontId="1" fillId="0" borderId="0"/>
  </cellStyleXfs>
  <cellXfs count="687">
    <xf numFmtId="0" fontId="0" fillId="0" borderId="0" xfId="0"/>
    <xf numFmtId="0" fontId="6" fillId="0" borderId="0" xfId="0" applyFont="1"/>
    <xf numFmtId="0" fontId="7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1" fontId="9" fillId="0" borderId="5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4" fontId="9" fillId="2" borderId="8" xfId="0" applyNumberFormat="1" applyFont="1" applyFill="1" applyBorder="1" applyAlignment="1">
      <alignment horizontal="center" vertical="center"/>
    </xf>
    <xf numFmtId="4" fontId="9" fillId="2" borderId="8" xfId="0" applyNumberFormat="1" applyFont="1" applyFill="1" applyBorder="1" applyAlignment="1">
      <alignment horizontal="center" vertical="center" wrapText="1"/>
    </xf>
    <xf numFmtId="10" fontId="9" fillId="2" borderId="11" xfId="1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3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/>
    <xf numFmtId="0" fontId="10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wrapText="1"/>
    </xf>
    <xf numFmtId="4" fontId="6" fillId="0" borderId="0" xfId="0" applyNumberFormat="1" applyFont="1"/>
    <xf numFmtId="10" fontId="6" fillId="0" borderId="0" xfId="0" applyNumberFormat="1" applyFont="1"/>
    <xf numFmtId="9" fontId="6" fillId="0" borderId="10" xfId="0" applyNumberFormat="1" applyFont="1" applyBorder="1"/>
    <xf numFmtId="4" fontId="6" fillId="0" borderId="8" xfId="0" applyNumberFormat="1" applyFont="1" applyBorder="1" applyProtection="1">
      <protection locked="0"/>
    </xf>
    <xf numFmtId="3" fontId="6" fillId="0" borderId="8" xfId="0" applyNumberFormat="1" applyFont="1" applyBorder="1" applyProtection="1">
      <protection locked="0"/>
    </xf>
    <xf numFmtId="3" fontId="6" fillId="0" borderId="19" xfId="0" applyNumberFormat="1" applyFont="1" applyBorder="1" applyProtection="1">
      <protection locked="0"/>
    </xf>
    <xf numFmtId="4" fontId="6" fillId="0" borderId="7" xfId="0" applyNumberFormat="1" applyFont="1" applyBorder="1" applyProtection="1">
      <protection locked="0"/>
    </xf>
    <xf numFmtId="4" fontId="12" fillId="0" borderId="7" xfId="0" applyNumberFormat="1" applyFont="1" applyBorder="1" applyProtection="1">
      <protection locked="0"/>
    </xf>
    <xf numFmtId="4" fontId="12" fillId="0" borderId="8" xfId="0" applyNumberFormat="1" applyFont="1" applyBorder="1" applyProtection="1">
      <protection locked="0"/>
    </xf>
    <xf numFmtId="4" fontId="6" fillId="0" borderId="21" xfId="0" applyNumberFormat="1" applyFont="1" applyBorder="1" applyProtection="1">
      <protection locked="0"/>
    </xf>
    <xf numFmtId="4" fontId="6" fillId="0" borderId="22" xfId="0" applyNumberFormat="1" applyFont="1" applyBorder="1" applyProtection="1">
      <protection locked="0"/>
    </xf>
    <xf numFmtId="4" fontId="6" fillId="0" borderId="22" xfId="0" applyNumberFormat="1" applyFont="1" applyBorder="1"/>
    <xf numFmtId="3" fontId="6" fillId="0" borderId="10" xfId="0" applyNumberFormat="1" applyFont="1" applyBorder="1"/>
    <xf numFmtId="4" fontId="6" fillId="0" borderId="8" xfId="0" applyNumberFormat="1" applyFont="1" applyBorder="1"/>
    <xf numFmtId="4" fontId="12" fillId="0" borderId="21" xfId="0" applyNumberFormat="1" applyFont="1" applyBorder="1" applyProtection="1">
      <protection locked="0"/>
    </xf>
    <xf numFmtId="3" fontId="6" fillId="0" borderId="8" xfId="0" applyNumberFormat="1" applyFont="1" applyBorder="1" applyAlignment="1" applyProtection="1">
      <alignment wrapText="1"/>
      <protection locked="0"/>
    </xf>
    <xf numFmtId="3" fontId="6" fillId="0" borderId="8" xfId="0" applyNumberFormat="1" applyFont="1" applyBorder="1"/>
    <xf numFmtId="3" fontId="6" fillId="0" borderId="7" xfId="0" applyNumberFormat="1" applyFont="1" applyBorder="1" applyProtection="1">
      <protection locked="0"/>
    </xf>
    <xf numFmtId="3" fontId="12" fillId="0" borderId="7" xfId="0" applyNumberFormat="1" applyFont="1" applyBorder="1" applyProtection="1">
      <protection locked="0"/>
    </xf>
    <xf numFmtId="3" fontId="12" fillId="0" borderId="8" xfId="0" applyNumberFormat="1" applyFont="1" applyBorder="1" applyProtection="1">
      <protection locked="0"/>
    </xf>
    <xf numFmtId="3" fontId="12" fillId="0" borderId="8" xfId="0" applyNumberFormat="1" applyFont="1" applyBorder="1" applyAlignment="1" applyProtection="1">
      <alignment wrapText="1"/>
      <protection locked="0"/>
    </xf>
    <xf numFmtId="3" fontId="6" fillId="0" borderId="21" xfId="0" applyNumberFormat="1" applyFont="1" applyBorder="1" applyProtection="1">
      <protection locked="0"/>
    </xf>
    <xf numFmtId="3" fontId="12" fillId="0" borderId="10" xfId="0" applyNumberFormat="1" applyFont="1" applyBorder="1"/>
    <xf numFmtId="3" fontId="12" fillId="0" borderId="19" xfId="0" applyNumberFormat="1" applyFont="1" applyBorder="1" applyProtection="1">
      <protection locked="0"/>
    </xf>
    <xf numFmtId="3" fontId="12" fillId="0" borderId="22" xfId="0" applyNumberFormat="1" applyFont="1" applyBorder="1" applyProtection="1">
      <protection locked="0"/>
    </xf>
    <xf numFmtId="0" fontId="6" fillId="0" borderId="7" xfId="0" applyFont="1" applyBorder="1" applyAlignment="1">
      <alignment horizontal="right"/>
    </xf>
    <xf numFmtId="0" fontId="10" fillId="0" borderId="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2" xfId="0" applyFont="1" applyBorder="1" applyAlignment="1">
      <alignment horizontal="right"/>
    </xf>
    <xf numFmtId="0" fontId="10" fillId="0" borderId="3" xfId="0" applyFont="1" applyBorder="1"/>
    <xf numFmtId="0" fontId="10" fillId="0" borderId="12" xfId="0" applyFont="1" applyBorder="1" applyAlignment="1">
      <alignment horizontal="right"/>
    </xf>
    <xf numFmtId="0" fontId="10" fillId="0" borderId="13" xfId="0" applyFont="1" applyBorder="1"/>
    <xf numFmtId="0" fontId="6" fillId="0" borderId="13" xfId="0" applyFont="1" applyBorder="1" applyAlignment="1">
      <alignment horizontal="left"/>
    </xf>
    <xf numFmtId="0" fontId="6" fillId="2" borderId="7" xfId="0" applyFont="1" applyFill="1" applyBorder="1" applyAlignment="1">
      <alignment horizontal="center"/>
    </xf>
    <xf numFmtId="9" fontId="6" fillId="0" borderId="11" xfId="0" applyNumberFormat="1" applyFont="1" applyBorder="1"/>
    <xf numFmtId="164" fontId="6" fillId="2" borderId="7" xfId="0" applyNumberFormat="1" applyFont="1" applyFill="1" applyBorder="1"/>
    <xf numFmtId="164" fontId="6" fillId="2" borderId="8" xfId="0" applyNumberFormat="1" applyFont="1" applyFill="1" applyBorder="1"/>
    <xf numFmtId="164" fontId="6" fillId="2" borderId="8" xfId="0" applyNumberFormat="1" applyFont="1" applyFill="1" applyBorder="1" applyAlignment="1">
      <alignment wrapText="1"/>
    </xf>
    <xf numFmtId="4" fontId="6" fillId="2" borderId="7" xfId="0" applyNumberFormat="1" applyFont="1" applyFill="1" applyBorder="1"/>
    <xf numFmtId="4" fontId="6" fillId="2" borderId="8" xfId="0" applyNumberFormat="1" applyFont="1" applyFill="1" applyBorder="1"/>
    <xf numFmtId="4" fontId="6" fillId="2" borderId="8" xfId="0" applyNumberFormat="1" applyFont="1" applyFill="1" applyBorder="1" applyAlignment="1">
      <alignment wrapText="1"/>
    </xf>
    <xf numFmtId="10" fontId="6" fillId="2" borderId="7" xfId="1" applyNumberFormat="1" applyFont="1" applyFill="1" applyBorder="1"/>
    <xf numFmtId="10" fontId="6" fillId="2" borderId="8" xfId="1" applyNumberFormat="1" applyFont="1" applyFill="1" applyBorder="1"/>
    <xf numFmtId="10" fontId="6" fillId="2" borderId="8" xfId="1" applyNumberFormat="1" applyFont="1" applyFill="1" applyBorder="1" applyAlignment="1">
      <alignment wrapText="1"/>
    </xf>
    <xf numFmtId="9" fontId="6" fillId="0" borderId="10" xfId="1" applyFont="1" applyBorder="1"/>
    <xf numFmtId="0" fontId="6" fillId="2" borderId="12" xfId="0" applyFont="1" applyFill="1" applyBorder="1" applyAlignment="1">
      <alignment horizontal="center"/>
    </xf>
    <xf numFmtId="165" fontId="6" fillId="2" borderId="13" xfId="0" applyNumberFormat="1" applyFont="1" applyFill="1" applyBorder="1"/>
    <xf numFmtId="165" fontId="6" fillId="2" borderId="13" xfId="0" applyNumberFormat="1" applyFont="1" applyFill="1" applyBorder="1" applyAlignment="1">
      <alignment wrapText="1"/>
    </xf>
    <xf numFmtId="3" fontId="6" fillId="0" borderId="13" xfId="0" applyNumberFormat="1" applyFont="1" applyBorder="1"/>
    <xf numFmtId="9" fontId="6" fillId="0" borderId="16" xfId="0" applyNumberFormat="1" applyFont="1" applyBorder="1"/>
    <xf numFmtId="9" fontId="6" fillId="0" borderId="15" xfId="0" applyNumberFormat="1" applyFont="1" applyBorder="1"/>
    <xf numFmtId="0" fontId="12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3" fontId="12" fillId="0" borderId="7" xfId="0" applyNumberFormat="1" applyFont="1" applyBorder="1"/>
    <xf numFmtId="3" fontId="12" fillId="0" borderId="8" xfId="0" applyNumberFormat="1" applyFont="1" applyBorder="1"/>
    <xf numFmtId="3" fontId="12" fillId="0" borderId="8" xfId="0" applyNumberFormat="1" applyFont="1" applyBorder="1" applyAlignment="1">
      <alignment wrapText="1"/>
    </xf>
    <xf numFmtId="3" fontId="12" fillId="0" borderId="19" xfId="0" applyNumberFormat="1" applyFont="1" applyBorder="1"/>
    <xf numFmtId="9" fontId="12" fillId="0" borderId="11" xfId="0" applyNumberFormat="1" applyFont="1" applyBorder="1"/>
    <xf numFmtId="3" fontId="6" fillId="0" borderId="7" xfId="0" applyNumberFormat="1" applyFont="1" applyBorder="1"/>
    <xf numFmtId="3" fontId="6" fillId="0" borderId="8" xfId="0" applyNumberFormat="1" applyFont="1" applyBorder="1" applyAlignment="1">
      <alignment wrapText="1"/>
    </xf>
    <xf numFmtId="3" fontId="6" fillId="0" borderId="19" xfId="0" applyNumberFormat="1" applyFont="1" applyBorder="1"/>
    <xf numFmtId="0" fontId="10" fillId="0" borderId="14" xfId="0" applyFont="1" applyBorder="1" applyAlignment="1">
      <alignment horizontal="center" vertical="center"/>
    </xf>
    <xf numFmtId="3" fontId="10" fillId="0" borderId="12" xfId="0" applyNumberFormat="1" applyFont="1" applyBorder="1"/>
    <xf numFmtId="3" fontId="10" fillId="0" borderId="13" xfId="0" applyNumberFormat="1" applyFont="1" applyBorder="1"/>
    <xf numFmtId="3" fontId="10" fillId="0" borderId="13" xfId="0" applyNumberFormat="1" applyFont="1" applyBorder="1" applyAlignment="1">
      <alignment wrapText="1"/>
    </xf>
    <xf numFmtId="3" fontId="10" fillId="0" borderId="15" xfId="0" applyNumberFormat="1" applyFont="1" applyBorder="1"/>
    <xf numFmtId="3" fontId="10" fillId="0" borderId="20" xfId="0" applyNumberFormat="1" applyFont="1" applyBorder="1"/>
    <xf numFmtId="9" fontId="10" fillId="0" borderId="16" xfId="0" applyNumberFormat="1" applyFont="1" applyBorder="1"/>
    <xf numFmtId="3" fontId="6" fillId="0" borderId="21" xfId="0" applyNumberFormat="1" applyFont="1" applyBorder="1"/>
    <xf numFmtId="3" fontId="6" fillId="0" borderId="19" xfId="0" applyNumberFormat="1" applyFont="1" applyBorder="1" applyAlignment="1" applyProtection="1">
      <alignment wrapText="1"/>
      <protection locked="0"/>
    </xf>
    <xf numFmtId="3" fontId="6" fillId="0" borderId="22" xfId="0" applyNumberFormat="1" applyFont="1" applyBorder="1"/>
    <xf numFmtId="4" fontId="6" fillId="0" borderId="21" xfId="0" applyNumberFormat="1" applyFont="1" applyBorder="1"/>
    <xf numFmtId="3" fontId="6" fillId="0" borderId="19" xfId="0" applyNumberFormat="1" applyFont="1" applyBorder="1" applyAlignment="1">
      <alignment wrapText="1"/>
    </xf>
    <xf numFmtId="9" fontId="6" fillId="0" borderId="7" xfId="1" applyFont="1" applyFill="1" applyBorder="1"/>
    <xf numFmtId="9" fontId="6" fillId="0" borderId="8" xfId="1" applyFont="1" applyFill="1" applyBorder="1"/>
    <xf numFmtId="3" fontId="6" fillId="0" borderId="8" xfId="1" applyNumberFormat="1" applyFont="1" applyFill="1" applyBorder="1"/>
    <xf numFmtId="3" fontId="6" fillId="0" borderId="8" xfId="1" applyNumberFormat="1" applyFont="1" applyFill="1" applyBorder="1" applyAlignment="1">
      <alignment wrapText="1"/>
    </xf>
    <xf numFmtId="3" fontId="6" fillId="0" borderId="19" xfId="1" applyNumberFormat="1" applyFont="1" applyFill="1" applyBorder="1"/>
    <xf numFmtId="9" fontId="6" fillId="0" borderId="11" xfId="1" applyFont="1" applyFill="1" applyBorder="1"/>
    <xf numFmtId="3" fontId="6" fillId="0" borderId="11" xfId="0" applyNumberFormat="1" applyFont="1" applyBorder="1"/>
    <xf numFmtId="3" fontId="10" fillId="0" borderId="16" xfId="0" applyNumberFormat="1" applyFont="1" applyBorder="1"/>
    <xf numFmtId="3" fontId="10" fillId="0" borderId="2" xfId="0" applyNumberFormat="1" applyFont="1" applyBorder="1"/>
    <xf numFmtId="3" fontId="10" fillId="0" borderId="3" xfId="0" applyNumberFormat="1" applyFont="1" applyBorder="1"/>
    <xf numFmtId="3" fontId="10" fillId="0" borderId="3" xfId="0" applyNumberFormat="1" applyFont="1" applyBorder="1" applyAlignment="1">
      <alignment wrapText="1"/>
    </xf>
    <xf numFmtId="3" fontId="10" fillId="0" borderId="5" xfId="0" applyNumberFormat="1" applyFont="1" applyBorder="1"/>
    <xf numFmtId="3" fontId="10" fillId="0" borderId="26" xfId="0" applyNumberFormat="1" applyFont="1" applyBorder="1"/>
    <xf numFmtId="3" fontId="10" fillId="0" borderId="6" xfId="0" applyNumberFormat="1" applyFont="1" applyBorder="1"/>
    <xf numFmtId="10" fontId="6" fillId="2" borderId="2" xfId="0" applyNumberFormat="1" applyFont="1" applyFill="1" applyBorder="1"/>
    <xf numFmtId="10" fontId="6" fillId="2" borderId="3" xfId="0" applyNumberFormat="1" applyFont="1" applyFill="1" applyBorder="1"/>
    <xf numFmtId="10" fontId="6" fillId="2" borderId="3" xfId="0" applyNumberFormat="1" applyFont="1" applyFill="1" applyBorder="1" applyAlignment="1">
      <alignment wrapText="1"/>
    </xf>
    <xf numFmtId="165" fontId="6" fillId="2" borderId="27" xfId="0" applyNumberFormat="1" applyFont="1" applyFill="1" applyBorder="1"/>
    <xf numFmtId="0" fontId="0" fillId="0" borderId="8" xfId="0" applyBorder="1"/>
    <xf numFmtId="0" fontId="13" fillId="0" borderId="0" xfId="0" applyFont="1" applyAlignment="1">
      <alignment horizontal="justify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vertical="center" wrapText="1"/>
    </xf>
    <xf numFmtId="0" fontId="13" fillId="0" borderId="8" xfId="0" applyFont="1" applyBorder="1" applyAlignment="1">
      <alignment horizontal="justify" vertical="center"/>
    </xf>
    <xf numFmtId="0" fontId="15" fillId="0" borderId="0" xfId="2" applyFont="1" applyAlignment="1">
      <alignment horizontal="left"/>
    </xf>
    <xf numFmtId="0" fontId="19" fillId="0" borderId="0" xfId="2" applyFont="1" applyAlignment="1">
      <alignment horizontal="left"/>
    </xf>
    <xf numFmtId="0" fontId="15" fillId="0" borderId="34" xfId="2" applyFont="1" applyBorder="1"/>
    <xf numFmtId="0" fontId="19" fillId="0" borderId="35" xfId="2" applyFont="1" applyBorder="1" applyAlignment="1">
      <alignment vertical="top"/>
    </xf>
    <xf numFmtId="0" fontId="19" fillId="0" borderId="0" xfId="2" applyFont="1" applyAlignment="1">
      <alignment vertical="top"/>
    </xf>
    <xf numFmtId="0" fontId="15" fillId="0" borderId="0" xfId="2" applyFont="1"/>
    <xf numFmtId="0" fontId="15" fillId="0" borderId="0" xfId="2" applyFont="1" applyAlignment="1">
      <alignment horizontal="right"/>
    </xf>
    <xf numFmtId="0" fontId="19" fillId="0" borderId="0" xfId="2" applyFont="1" applyAlignment="1">
      <alignment horizontal="right"/>
    </xf>
    <xf numFmtId="3" fontId="6" fillId="2" borderId="2" xfId="0" applyNumberFormat="1" applyFont="1" applyFill="1" applyBorder="1"/>
    <xf numFmtId="3" fontId="6" fillId="2" borderId="3" xfId="0" applyNumberFormat="1" applyFont="1" applyFill="1" applyBorder="1"/>
    <xf numFmtId="3" fontId="6" fillId="2" borderId="3" xfId="0" applyNumberFormat="1" applyFont="1" applyFill="1" applyBorder="1" applyAlignment="1">
      <alignment wrapText="1"/>
    </xf>
    <xf numFmtId="3" fontId="6" fillId="2" borderId="26" xfId="0" applyNumberFormat="1" applyFont="1" applyFill="1" applyBorder="1"/>
    <xf numFmtId="9" fontId="6" fillId="2" borderId="6" xfId="0" applyNumberFormat="1" applyFont="1" applyFill="1" applyBorder="1"/>
    <xf numFmtId="3" fontId="6" fillId="0" borderId="5" xfId="0" applyNumberFormat="1" applyFont="1" applyBorder="1"/>
    <xf numFmtId="3" fontId="6" fillId="0" borderId="2" xfId="0" applyNumberFormat="1" applyFont="1" applyBorder="1" applyProtection="1">
      <protection locked="0"/>
    </xf>
    <xf numFmtId="3" fontId="6" fillId="0" borderId="3" xfId="0" applyNumberFormat="1" applyFont="1" applyBorder="1" applyProtection="1">
      <protection locked="0"/>
    </xf>
    <xf numFmtId="3" fontId="6" fillId="0" borderId="3" xfId="0" applyNumberFormat="1" applyFont="1" applyBorder="1" applyAlignment="1" applyProtection="1">
      <alignment wrapText="1"/>
      <protection locked="0"/>
    </xf>
    <xf numFmtId="3" fontId="6" fillId="0" borderId="3" xfId="0" applyNumberFormat="1" applyFont="1" applyBorder="1"/>
    <xf numFmtId="3" fontId="6" fillId="0" borderId="26" xfId="0" applyNumberFormat="1" applyFont="1" applyBorder="1"/>
    <xf numFmtId="9" fontId="6" fillId="0" borderId="6" xfId="0" applyNumberFormat="1" applyFont="1" applyBorder="1"/>
    <xf numFmtId="3" fontId="6" fillId="0" borderId="38" xfId="0" applyNumberFormat="1" applyFont="1" applyBorder="1" applyProtection="1">
      <protection locked="0"/>
    </xf>
    <xf numFmtId="3" fontId="6" fillId="0" borderId="39" xfId="0" applyNumberFormat="1" applyFont="1" applyBorder="1" applyProtection="1">
      <protection locked="0"/>
    </xf>
    <xf numFmtId="3" fontId="6" fillId="0" borderId="39" xfId="0" applyNumberFormat="1" applyFont="1" applyBorder="1" applyAlignment="1" applyProtection="1">
      <alignment wrapText="1"/>
      <protection locked="0"/>
    </xf>
    <xf numFmtId="3" fontId="6" fillId="0" borderId="39" xfId="0" applyNumberFormat="1" applyFont="1" applyBorder="1"/>
    <xf numFmtId="3" fontId="6" fillId="0" borderId="40" xfId="0" applyNumberFormat="1" applyFont="1" applyBorder="1" applyProtection="1">
      <protection locked="0"/>
    </xf>
    <xf numFmtId="3" fontId="6" fillId="0" borderId="41" xfId="0" applyNumberFormat="1" applyFont="1" applyBorder="1"/>
    <xf numFmtId="3" fontId="6" fillId="0" borderId="33" xfId="0" applyNumberFormat="1" applyFont="1" applyBorder="1"/>
    <xf numFmtId="3" fontId="6" fillId="0" borderId="26" xfId="0" applyNumberFormat="1" applyFont="1" applyBorder="1" applyProtection="1">
      <protection locked="0"/>
    </xf>
    <xf numFmtId="3" fontId="6" fillId="0" borderId="6" xfId="0" applyNumberFormat="1" applyFont="1" applyBorder="1"/>
    <xf numFmtId="4" fontId="6" fillId="0" borderId="2" xfId="0" applyNumberFormat="1" applyFont="1" applyBorder="1" applyProtection="1">
      <protection locked="0"/>
    </xf>
    <xf numFmtId="4" fontId="6" fillId="0" borderId="3" xfId="0" applyNumberFormat="1" applyFont="1" applyBorder="1" applyProtection="1">
      <protection locked="0"/>
    </xf>
    <xf numFmtId="3" fontId="6" fillId="0" borderId="18" xfId="0" applyNumberFormat="1" applyFont="1" applyBorder="1" applyProtection="1">
      <protection locked="0"/>
    </xf>
    <xf numFmtId="10" fontId="6" fillId="0" borderId="2" xfId="0" applyNumberFormat="1" applyFont="1" applyBorder="1"/>
    <xf numFmtId="4" fontId="6" fillId="0" borderId="7" xfId="0" applyNumberFormat="1" applyFont="1" applyBorder="1"/>
    <xf numFmtId="10" fontId="6" fillId="0" borderId="7" xfId="1" applyNumberFormat="1" applyFont="1" applyBorder="1"/>
    <xf numFmtId="165" fontId="6" fillId="2" borderId="12" xfId="0" applyNumberFormat="1" applyFont="1" applyFill="1" applyBorder="1"/>
    <xf numFmtId="9" fontId="6" fillId="0" borderId="5" xfId="0" applyNumberFormat="1" applyFont="1" applyBorder="1"/>
    <xf numFmtId="4" fontId="9" fillId="2" borderId="9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9" fillId="2" borderId="37" xfId="0" applyFont="1" applyFill="1" applyBorder="1" applyAlignment="1">
      <alignment horizontal="center" vertical="center" wrapText="1"/>
    </xf>
    <xf numFmtId="0" fontId="6" fillId="0" borderId="44" xfId="0" applyFont="1" applyBorder="1" applyAlignment="1">
      <alignment horizontal="center"/>
    </xf>
    <xf numFmtId="3" fontId="6" fillId="2" borderId="4" xfId="0" applyNumberFormat="1" applyFont="1" applyFill="1" applyBorder="1" applyAlignment="1">
      <alignment horizontal="center"/>
    </xf>
    <xf numFmtId="3" fontId="6" fillId="2" borderId="9" xfId="0" applyNumberFormat="1" applyFont="1" applyFill="1" applyBorder="1" applyAlignment="1">
      <alignment horizontal="center"/>
    </xf>
    <xf numFmtId="3" fontId="6" fillId="2" borderId="14" xfId="0" applyNumberFormat="1" applyFont="1" applyFill="1" applyBorder="1" applyAlignment="1">
      <alignment horizontal="center"/>
    </xf>
    <xf numFmtId="3" fontId="6" fillId="2" borderId="4" xfId="0" applyNumberFormat="1" applyFont="1" applyFill="1" applyBorder="1"/>
    <xf numFmtId="3" fontId="6" fillId="0" borderId="9" xfId="0" applyNumberFormat="1" applyFont="1" applyBorder="1" applyProtection="1">
      <protection locked="0"/>
    </xf>
    <xf numFmtId="3" fontId="12" fillId="0" borderId="9" xfId="0" applyNumberFormat="1" applyFont="1" applyBorder="1"/>
    <xf numFmtId="3" fontId="6" fillId="0" borderId="9" xfId="0" applyNumberFormat="1" applyFont="1" applyBorder="1"/>
    <xf numFmtId="3" fontId="10" fillId="0" borderId="14" xfId="0" applyNumberFormat="1" applyFont="1" applyBorder="1"/>
    <xf numFmtId="3" fontId="6" fillId="2" borderId="43" xfId="0" applyNumberFormat="1" applyFont="1" applyFill="1" applyBorder="1"/>
    <xf numFmtId="3" fontId="6" fillId="0" borderId="37" xfId="0" applyNumberFormat="1" applyFont="1" applyBorder="1" applyProtection="1">
      <protection locked="0"/>
    </xf>
    <xf numFmtId="3" fontId="12" fillId="0" borderId="37" xfId="0" applyNumberFormat="1" applyFont="1" applyBorder="1"/>
    <xf numFmtId="3" fontId="6" fillId="0" borderId="37" xfId="0" applyNumberFormat="1" applyFont="1" applyBorder="1"/>
    <xf numFmtId="3" fontId="10" fillId="0" borderId="44" xfId="0" applyNumberFormat="1" applyFont="1" applyBorder="1"/>
    <xf numFmtId="3" fontId="6" fillId="0" borderId="4" xfId="0" applyNumberFormat="1" applyFont="1" applyBorder="1"/>
    <xf numFmtId="3" fontId="12" fillId="0" borderId="9" xfId="0" applyNumberFormat="1" applyFont="1" applyBorder="1" applyProtection="1">
      <protection locked="0"/>
    </xf>
    <xf numFmtId="3" fontId="6" fillId="0" borderId="9" xfId="1" applyNumberFormat="1" applyFont="1" applyFill="1" applyBorder="1"/>
    <xf numFmtId="3" fontId="6" fillId="0" borderId="43" xfId="0" applyNumberFormat="1" applyFont="1" applyBorder="1" applyProtection="1">
      <protection locked="0"/>
    </xf>
    <xf numFmtId="3" fontId="12" fillId="0" borderId="37" xfId="0" applyNumberFormat="1" applyFont="1" applyBorder="1" applyProtection="1">
      <protection locked="0"/>
    </xf>
    <xf numFmtId="4" fontId="6" fillId="0" borderId="37" xfId="0" applyNumberFormat="1" applyFont="1" applyBorder="1" applyProtection="1">
      <protection locked="0"/>
    </xf>
    <xf numFmtId="3" fontId="6" fillId="0" borderId="45" xfId="0" applyNumberFormat="1" applyFont="1" applyBorder="1"/>
    <xf numFmtId="3" fontId="6" fillId="0" borderId="42" xfId="0" applyNumberFormat="1" applyFont="1" applyBorder="1" applyProtection="1">
      <protection locked="0"/>
    </xf>
    <xf numFmtId="3" fontId="6" fillId="0" borderId="4" xfId="0" applyNumberFormat="1" applyFont="1" applyBorder="1" applyProtection="1">
      <protection locked="0"/>
    </xf>
    <xf numFmtId="3" fontId="10" fillId="0" borderId="4" xfId="0" applyNumberFormat="1" applyFont="1" applyBorder="1"/>
    <xf numFmtId="3" fontId="10" fillId="0" borderId="43" xfId="0" applyNumberFormat="1" applyFont="1" applyBorder="1"/>
    <xf numFmtId="3" fontId="6" fillId="0" borderId="37" xfId="1" applyNumberFormat="1" applyFont="1" applyFill="1" applyBorder="1"/>
    <xf numFmtId="0" fontId="6" fillId="0" borderId="44" xfId="0" applyFont="1" applyBorder="1" applyAlignment="1">
      <alignment horizontal="center" vertical="center"/>
    </xf>
    <xf numFmtId="0" fontId="6" fillId="2" borderId="9" xfId="0" applyFont="1" applyFill="1" applyBorder="1" applyAlignment="1">
      <alignment wrapText="1"/>
    </xf>
    <xf numFmtId="0" fontId="6" fillId="2" borderId="43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12" fillId="0" borderId="9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12" fillId="0" borderId="9" xfId="0" applyFont="1" applyBorder="1" applyAlignment="1">
      <alignment horizontal="right" wrapText="1"/>
    </xf>
    <xf numFmtId="0" fontId="6" fillId="0" borderId="9" xfId="0" applyFont="1" applyBorder="1" applyAlignment="1">
      <alignment horizontal="right" wrapText="1"/>
    </xf>
    <xf numFmtId="0" fontId="12" fillId="0" borderId="37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6" fillId="0" borderId="9" xfId="0" applyFont="1" applyBorder="1" applyAlignment="1">
      <alignment horizontal="left" wrapText="1"/>
    </xf>
    <xf numFmtId="0" fontId="6" fillId="0" borderId="43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9" xfId="0" applyFont="1" applyBorder="1"/>
    <xf numFmtId="16" fontId="6" fillId="0" borderId="2" xfId="0" applyNumberFormat="1" applyFont="1" applyBorder="1" applyAlignment="1">
      <alignment horizontal="right"/>
    </xf>
    <xf numFmtId="0" fontId="6" fillId="0" borderId="4" xfId="0" applyFont="1" applyBorder="1"/>
    <xf numFmtId="0" fontId="6" fillId="0" borderId="2" xfId="0" applyFont="1" applyBorder="1" applyAlignment="1">
      <alignment horizontal="right"/>
    </xf>
    <xf numFmtId="0" fontId="10" fillId="0" borderId="16" xfId="0" applyFont="1" applyBorder="1" applyAlignment="1">
      <alignment horizontal="center" vertical="center"/>
    </xf>
    <xf numFmtId="0" fontId="10" fillId="0" borderId="4" xfId="0" applyFont="1" applyBorder="1" applyAlignment="1">
      <alignment horizontal="left" wrapText="1"/>
    </xf>
    <xf numFmtId="0" fontId="10" fillId="0" borderId="14" xfId="0" applyFont="1" applyBorder="1" applyAlignment="1">
      <alignment horizontal="left" wrapText="1"/>
    </xf>
    <xf numFmtId="0" fontId="10" fillId="0" borderId="43" xfId="0" applyFont="1" applyBorder="1" applyAlignment="1">
      <alignment horizontal="center" vertical="center"/>
    </xf>
    <xf numFmtId="0" fontId="10" fillId="0" borderId="47" xfId="0" applyFont="1" applyBorder="1" applyAlignment="1">
      <alignment horizontal="right"/>
    </xf>
    <xf numFmtId="0" fontId="10" fillId="0" borderId="6" xfId="0" applyFont="1" applyBorder="1" applyAlignment="1">
      <alignment horizontal="center" vertical="center"/>
    </xf>
    <xf numFmtId="0" fontId="6" fillId="0" borderId="17" xfId="0" applyFont="1" applyBorder="1" applyAlignment="1">
      <alignment horizontal="right"/>
    </xf>
    <xf numFmtId="0" fontId="6" fillId="0" borderId="43" xfId="0" applyFont="1" applyBorder="1"/>
    <xf numFmtId="0" fontId="10" fillId="0" borderId="44" xfId="0" applyFont="1" applyBorder="1" applyAlignment="1">
      <alignment horizontal="left" wrapText="1"/>
    </xf>
    <xf numFmtId="0" fontId="6" fillId="0" borderId="37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6" fillId="2" borderId="6" xfId="0" applyFont="1" applyFill="1" applyBorder="1" applyAlignment="1">
      <alignment wrapText="1"/>
    </xf>
    <xf numFmtId="0" fontId="6" fillId="2" borderId="11" xfId="0" applyFont="1" applyFill="1" applyBorder="1" applyAlignment="1">
      <alignment wrapText="1"/>
    </xf>
    <xf numFmtId="0" fontId="6" fillId="2" borderId="16" xfId="0" applyFont="1" applyFill="1" applyBorder="1" applyAlignment="1">
      <alignment wrapText="1"/>
    </xf>
    <xf numFmtId="0" fontId="6" fillId="0" borderId="41" xfId="0" applyFont="1" applyBorder="1" applyAlignment="1">
      <alignment wrapText="1"/>
    </xf>
    <xf numFmtId="0" fontId="10" fillId="0" borderId="57" xfId="0" applyFont="1" applyBorder="1" applyAlignment="1">
      <alignment horizontal="center" vertical="center"/>
    </xf>
    <xf numFmtId="3" fontId="10" fillId="0" borderId="23" xfId="0" applyNumberFormat="1" applyFont="1" applyBorder="1"/>
    <xf numFmtId="3" fontId="10" fillId="0" borderId="24" xfId="0" applyNumberFormat="1" applyFont="1" applyBorder="1"/>
    <xf numFmtId="3" fontId="10" fillId="0" borderId="24" xfId="0" applyNumberFormat="1" applyFont="1" applyBorder="1" applyAlignment="1">
      <alignment wrapText="1"/>
    </xf>
    <xf numFmtId="3" fontId="10" fillId="0" borderId="25" xfId="0" applyNumberFormat="1" applyFont="1" applyBorder="1"/>
    <xf numFmtId="3" fontId="10" fillId="0" borderId="58" xfId="0" applyNumberFormat="1" applyFont="1" applyBorder="1"/>
    <xf numFmtId="3" fontId="10" fillId="0" borderId="55" xfId="0" applyNumberFormat="1" applyFont="1" applyBorder="1"/>
    <xf numFmtId="9" fontId="10" fillId="0" borderId="52" xfId="0" applyNumberFormat="1" applyFont="1" applyBorder="1"/>
    <xf numFmtId="0" fontId="10" fillId="0" borderId="49" xfId="0" applyFont="1" applyBorder="1" applyAlignment="1">
      <alignment horizontal="center" wrapText="1"/>
    </xf>
    <xf numFmtId="0" fontId="6" fillId="0" borderId="50" xfId="0" applyFont="1" applyBorder="1" applyAlignment="1">
      <alignment horizontal="left"/>
    </xf>
    <xf numFmtId="0" fontId="10" fillId="0" borderId="60" xfId="0" applyFont="1" applyBorder="1" applyAlignment="1">
      <alignment horizontal="center" vertical="center"/>
    </xf>
    <xf numFmtId="3" fontId="10" fillId="0" borderId="49" xfId="0" applyNumberFormat="1" applyFont="1" applyBorder="1"/>
    <xf numFmtId="3" fontId="10" fillId="0" borderId="50" xfId="0" applyNumberFormat="1" applyFont="1" applyBorder="1"/>
    <xf numFmtId="3" fontId="10" fillId="0" borderId="50" xfId="0" applyNumberFormat="1" applyFont="1" applyBorder="1" applyAlignment="1">
      <alignment wrapText="1"/>
    </xf>
    <xf numFmtId="3" fontId="10" fillId="0" borderId="36" xfId="0" applyNumberFormat="1" applyFont="1" applyBorder="1"/>
    <xf numFmtId="3" fontId="10" fillId="0" borderId="61" xfId="0" applyNumberFormat="1" applyFont="1" applyBorder="1"/>
    <xf numFmtId="3" fontId="10" fillId="0" borderId="62" xfId="0" applyNumberFormat="1" applyFont="1" applyBorder="1"/>
    <xf numFmtId="0" fontId="10" fillId="0" borderId="63" xfId="0" applyFont="1" applyBorder="1" applyAlignment="1">
      <alignment horizontal="right"/>
    </xf>
    <xf numFmtId="0" fontId="10" fillId="0" borderId="35" xfId="0" applyFont="1" applyBorder="1" applyAlignment="1">
      <alignment horizontal="left"/>
    </xf>
    <xf numFmtId="3" fontId="10" fillId="0" borderId="57" xfId="0" applyNumberFormat="1" applyFont="1" applyBorder="1"/>
    <xf numFmtId="3" fontId="10" fillId="0" borderId="52" xfId="0" applyNumberFormat="1" applyFont="1" applyBorder="1"/>
    <xf numFmtId="3" fontId="10" fillId="0" borderId="59" xfId="0" applyNumberFormat="1" applyFont="1" applyBorder="1"/>
    <xf numFmtId="0" fontId="10" fillId="0" borderId="38" xfId="0" applyFont="1" applyBorder="1" applyAlignment="1">
      <alignment horizontal="right"/>
    </xf>
    <xf numFmtId="0" fontId="10" fillId="0" borderId="39" xfId="0" applyFont="1" applyBorder="1" applyAlignment="1">
      <alignment horizontal="left" wrapText="1"/>
    </xf>
    <xf numFmtId="0" fontId="10" fillId="0" borderId="39" xfId="0" applyFont="1" applyBorder="1" applyAlignment="1">
      <alignment horizontal="center" vertical="center"/>
    </xf>
    <xf numFmtId="3" fontId="10" fillId="0" borderId="39" xfId="0" applyNumberFormat="1" applyFont="1" applyBorder="1"/>
    <xf numFmtId="3" fontId="10" fillId="0" borderId="39" xfId="0" applyNumberFormat="1" applyFont="1" applyBorder="1" applyAlignment="1">
      <alignment wrapText="1"/>
    </xf>
    <xf numFmtId="3" fontId="10" fillId="0" borderId="41" xfId="0" applyNumberFormat="1" applyFont="1" applyBorder="1"/>
    <xf numFmtId="3" fontId="10" fillId="0" borderId="39" xfId="0" applyNumberFormat="1" applyFont="1" applyBorder="1" applyAlignment="1">
      <alignment horizontal="center" vertical="center"/>
    </xf>
    <xf numFmtId="10" fontId="6" fillId="0" borderId="17" xfId="0" applyNumberFormat="1" applyFont="1" applyBorder="1"/>
    <xf numFmtId="164" fontId="6" fillId="2" borderId="21" xfId="0" applyNumberFormat="1" applyFont="1" applyFill="1" applyBorder="1"/>
    <xf numFmtId="10" fontId="6" fillId="0" borderId="21" xfId="1" applyNumberFormat="1" applyFont="1" applyBorder="1"/>
    <xf numFmtId="4" fontId="6" fillId="2" borderId="21" xfId="0" applyNumberFormat="1" applyFont="1" applyFill="1" applyBorder="1"/>
    <xf numFmtId="3" fontId="6" fillId="0" borderId="10" xfId="1" applyNumberFormat="1" applyFont="1" applyFill="1" applyBorder="1"/>
    <xf numFmtId="0" fontId="9" fillId="0" borderId="0" xfId="2" applyFont="1"/>
    <xf numFmtId="0" fontId="9" fillId="0" borderId="0" xfId="2" applyFont="1" applyAlignment="1">
      <alignment horizontal="right"/>
    </xf>
    <xf numFmtId="0" fontId="9" fillId="0" borderId="8" xfId="2" applyFont="1" applyBorder="1" applyAlignment="1">
      <alignment horizontal="center" vertical="top" wrapText="1"/>
    </xf>
    <xf numFmtId="0" fontId="9" fillId="0" borderId="8" xfId="2" applyFont="1" applyBorder="1" applyAlignment="1">
      <alignment horizontal="center"/>
    </xf>
    <xf numFmtId="0" fontId="9" fillId="0" borderId="9" xfId="2" applyFont="1" applyBorder="1" applyAlignment="1">
      <alignment horizontal="left"/>
    </xf>
    <xf numFmtId="0" fontId="18" fillId="0" borderId="0" xfId="2" applyFont="1" applyAlignment="1">
      <alignment horizontal="center"/>
    </xf>
    <xf numFmtId="0" fontId="16" fillId="0" borderId="0" xfId="2" applyFont="1" applyAlignment="1">
      <alignment wrapText="1"/>
    </xf>
    <xf numFmtId="2" fontId="18" fillId="0" borderId="0" xfId="2" applyNumberFormat="1" applyFont="1"/>
    <xf numFmtId="0" fontId="18" fillId="0" borderId="0" xfId="2" applyFont="1"/>
    <xf numFmtId="0" fontId="18" fillId="0" borderId="0" xfId="2" applyFont="1" applyAlignment="1" applyProtection="1">
      <alignment horizontal="center"/>
      <protection locked="0"/>
    </xf>
    <xf numFmtId="0" fontId="18" fillId="0" borderId="0" xfId="2" applyFont="1" applyProtection="1">
      <protection locked="0"/>
    </xf>
    <xf numFmtId="2" fontId="18" fillId="0" borderId="0" xfId="2" applyNumberFormat="1" applyFont="1" applyProtection="1">
      <protection locked="0"/>
    </xf>
    <xf numFmtId="2" fontId="18" fillId="0" borderId="7" xfId="2" applyNumberFormat="1" applyFont="1" applyBorder="1" applyAlignment="1">
      <alignment horizontal="center"/>
    </xf>
    <xf numFmtId="2" fontId="18" fillId="0" borderId="8" xfId="2" applyNumberFormat="1" applyFont="1" applyBorder="1" applyAlignment="1">
      <alignment horizontal="center"/>
    </xf>
    <xf numFmtId="2" fontId="18" fillId="0" borderId="11" xfId="2" applyNumberFormat="1" applyFont="1" applyBorder="1" applyAlignment="1">
      <alignment horizontal="center"/>
    </xf>
    <xf numFmtId="0" fontId="18" fillId="0" borderId="23" xfId="2" applyFont="1" applyBorder="1" applyAlignment="1">
      <alignment horizontal="center"/>
    </xf>
    <xf numFmtId="0" fontId="18" fillId="0" borderId="52" xfId="2" applyFont="1" applyBorder="1" applyAlignment="1">
      <alignment horizontal="center"/>
    </xf>
    <xf numFmtId="1" fontId="18" fillId="0" borderId="12" xfId="2" applyNumberFormat="1" applyFont="1" applyBorder="1" applyAlignment="1">
      <alignment horizontal="center"/>
    </xf>
    <xf numFmtId="1" fontId="18" fillId="0" borderId="13" xfId="2" applyNumberFormat="1" applyFont="1" applyBorder="1" applyAlignment="1">
      <alignment horizontal="center"/>
    </xf>
    <xf numFmtId="1" fontId="18" fillId="0" borderId="16" xfId="2" applyNumberFormat="1" applyFont="1" applyBorder="1" applyAlignment="1">
      <alignment horizontal="center"/>
    </xf>
    <xf numFmtId="0" fontId="18" fillId="0" borderId="2" xfId="2" applyFont="1" applyBorder="1" applyAlignment="1">
      <alignment horizontal="center"/>
    </xf>
    <xf numFmtId="0" fontId="18" fillId="0" borderId="6" xfId="2" applyFont="1" applyBorder="1" applyAlignment="1" applyProtection="1">
      <alignment vertical="justify"/>
      <protection locked="0"/>
    </xf>
    <xf numFmtId="0" fontId="18" fillId="0" borderId="48" xfId="2" applyFont="1" applyBorder="1" applyAlignment="1">
      <alignment horizontal="center"/>
    </xf>
    <xf numFmtId="166" fontId="18" fillId="0" borderId="2" xfId="2" applyNumberFormat="1" applyFont="1" applyBorder="1" applyProtection="1">
      <protection locked="0"/>
    </xf>
    <xf numFmtId="166" fontId="18" fillId="0" borderId="3" xfId="2" applyNumberFormat="1" applyFont="1" applyBorder="1" applyProtection="1">
      <protection locked="0"/>
    </xf>
    <xf numFmtId="168" fontId="18" fillId="0" borderId="3" xfId="2" applyNumberFormat="1" applyFont="1" applyBorder="1" applyProtection="1">
      <protection locked="0"/>
    </xf>
    <xf numFmtId="0" fontId="18" fillId="0" borderId="7" xfId="2" applyFont="1" applyBorder="1" applyAlignment="1">
      <alignment horizontal="center"/>
    </xf>
    <xf numFmtId="0" fontId="18" fillId="0" borderId="11" xfId="2" applyFont="1" applyBorder="1" applyAlignment="1" applyProtection="1">
      <alignment vertical="justify"/>
      <protection locked="0"/>
    </xf>
    <xf numFmtId="0" fontId="18" fillId="0" borderId="9" xfId="2" applyFont="1" applyBorder="1" applyAlignment="1">
      <alignment horizontal="center"/>
    </xf>
    <xf numFmtId="166" fontId="18" fillId="0" borderId="7" xfId="2" applyNumberFormat="1" applyFont="1" applyBorder="1" applyProtection="1">
      <protection locked="0"/>
    </xf>
    <xf numFmtId="166" fontId="18" fillId="0" borderId="8" xfId="2" applyNumberFormat="1" applyFont="1" applyBorder="1" applyProtection="1">
      <protection locked="0"/>
    </xf>
    <xf numFmtId="168" fontId="18" fillId="0" borderId="11" xfId="2" applyNumberFormat="1" applyFont="1" applyBorder="1" applyProtection="1">
      <protection locked="0"/>
    </xf>
    <xf numFmtId="0" fontId="18" fillId="0" borderId="21" xfId="2" applyFont="1" applyBorder="1" applyAlignment="1">
      <alignment horizontal="center"/>
    </xf>
    <xf numFmtId="166" fontId="18" fillId="0" borderId="8" xfId="2" applyNumberFormat="1" applyFont="1" applyBorder="1"/>
    <xf numFmtId="168" fontId="18" fillId="0" borderId="9" xfId="2" applyNumberFormat="1" applyFont="1" applyBorder="1" applyProtection="1">
      <protection locked="0"/>
    </xf>
    <xf numFmtId="168" fontId="18" fillId="0" borderId="8" xfId="2" applyNumberFormat="1" applyFont="1" applyBorder="1" applyProtection="1">
      <protection locked="0"/>
    </xf>
    <xf numFmtId="49" fontId="18" fillId="0" borderId="7" xfId="2" applyNumberFormat="1" applyFont="1" applyBorder="1" applyAlignment="1">
      <alignment horizontal="center"/>
    </xf>
    <xf numFmtId="0" fontId="18" fillId="0" borderId="7" xfId="2" applyFont="1" applyBorder="1" applyAlignment="1">
      <alignment horizontal="center" vertical="center"/>
    </xf>
    <xf numFmtId="0" fontId="15" fillId="0" borderId="0" xfId="2" applyFont="1" applyProtection="1">
      <protection locked="0"/>
    </xf>
    <xf numFmtId="0" fontId="15" fillId="0" borderId="0" xfId="2" applyFont="1" applyAlignment="1" applyProtection="1">
      <alignment horizontal="center"/>
      <protection locked="0"/>
    </xf>
    <xf numFmtId="0" fontId="27" fillId="0" borderId="0" xfId="2" applyFont="1" applyAlignment="1">
      <alignment horizontal="left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horizontal="left"/>
    </xf>
    <xf numFmtId="0" fontId="15" fillId="0" borderId="7" xfId="2" applyFont="1" applyBorder="1" applyAlignment="1">
      <alignment horizontal="center"/>
    </xf>
    <xf numFmtId="0" fontId="15" fillId="0" borderId="8" xfId="2" applyFont="1" applyBorder="1" applyAlignment="1">
      <alignment horizontal="center"/>
    </xf>
    <xf numFmtId="0" fontId="15" fillId="0" borderId="11" xfId="2" applyFont="1" applyBorder="1" applyAlignment="1">
      <alignment horizontal="center"/>
    </xf>
    <xf numFmtId="0" fontId="15" fillId="0" borderId="0" xfId="2" applyFont="1" applyAlignment="1">
      <alignment horizontal="center"/>
    </xf>
    <xf numFmtId="0" fontId="15" fillId="0" borderId="66" xfId="2" applyFont="1" applyBorder="1" applyAlignment="1">
      <alignment horizontal="center"/>
    </xf>
    <xf numFmtId="0" fontId="15" fillId="0" borderId="54" xfId="2" applyFont="1" applyBorder="1" applyAlignment="1">
      <alignment horizontal="center"/>
    </xf>
    <xf numFmtId="0" fontId="15" fillId="0" borderId="23" xfId="2" applyFont="1" applyBorder="1" applyAlignment="1">
      <alignment horizontal="center"/>
    </xf>
    <xf numFmtId="0" fontId="15" fillId="0" borderId="24" xfId="2" applyFont="1" applyBorder="1" applyAlignment="1">
      <alignment horizontal="center"/>
    </xf>
    <xf numFmtId="0" fontId="15" fillId="0" borderId="52" xfId="2" applyFont="1" applyBorder="1" applyAlignment="1">
      <alignment horizontal="center"/>
    </xf>
    <xf numFmtId="0" fontId="15" fillId="0" borderId="51" xfId="2" applyFont="1" applyBorder="1" applyAlignment="1" applyProtection="1">
      <alignment horizontal="center"/>
      <protection locked="0"/>
    </xf>
    <xf numFmtId="0" fontId="15" fillId="0" borderId="53" xfId="2" applyFont="1" applyBorder="1" applyAlignment="1" applyProtection="1">
      <alignment vertical="justify"/>
      <protection locked="0"/>
    </xf>
    <xf numFmtId="0" fontId="15" fillId="0" borderId="9" xfId="2" applyFont="1" applyBorder="1" applyAlignment="1" applyProtection="1">
      <alignment horizontal="center"/>
      <protection locked="0"/>
    </xf>
    <xf numFmtId="168" fontId="15" fillId="0" borderId="2" xfId="2" applyNumberFormat="1" applyFont="1" applyBorder="1" applyProtection="1">
      <protection locked="0"/>
    </xf>
    <xf numFmtId="168" fontId="15" fillId="0" borderId="3" xfId="2" applyNumberFormat="1" applyFont="1" applyBorder="1" applyProtection="1">
      <protection locked="0"/>
    </xf>
    <xf numFmtId="168" fontId="15" fillId="0" borderId="6" xfId="2" applyNumberFormat="1" applyFont="1" applyBorder="1" applyProtection="1">
      <protection locked="0"/>
    </xf>
    <xf numFmtId="0" fontId="15" fillId="0" borderId="7" xfId="2" applyFont="1" applyBorder="1" applyAlignment="1" applyProtection="1">
      <alignment horizontal="center"/>
      <protection locked="0"/>
    </xf>
    <xf numFmtId="0" fontId="15" fillId="0" borderId="11" xfId="2" applyFont="1" applyBorder="1" applyAlignment="1" applyProtection="1">
      <alignment vertical="justify"/>
      <protection locked="0"/>
    </xf>
    <xf numFmtId="168" fontId="15" fillId="0" borderId="7" xfId="2" applyNumberFormat="1" applyFont="1" applyBorder="1" applyProtection="1">
      <protection locked="0"/>
    </xf>
    <xf numFmtId="168" fontId="15" fillId="0" borderId="8" xfId="2" applyNumberFormat="1" applyFont="1" applyBorder="1" applyProtection="1">
      <protection locked="0"/>
    </xf>
    <xf numFmtId="168" fontId="15" fillId="0" borderId="11" xfId="2" applyNumberFormat="1" applyFont="1" applyBorder="1" applyProtection="1">
      <protection locked="0"/>
    </xf>
    <xf numFmtId="49" fontId="18" fillId="0" borderId="7" xfId="2" applyNumberFormat="1" applyFont="1" applyBorder="1" applyAlignment="1" applyProtection="1">
      <alignment horizontal="center"/>
      <protection locked="0"/>
    </xf>
    <xf numFmtId="0" fontId="9" fillId="0" borderId="11" xfId="2" applyFont="1" applyBorder="1" applyAlignment="1" applyProtection="1">
      <alignment vertical="justify"/>
      <protection locked="0"/>
    </xf>
    <xf numFmtId="0" fontId="9" fillId="0" borderId="0" xfId="2" applyFont="1" applyAlignment="1">
      <alignment horizontal="left" vertical="justify"/>
    </xf>
    <xf numFmtId="0" fontId="9" fillId="0" borderId="19" xfId="2" applyFont="1" applyBorder="1" applyAlignment="1">
      <alignment horizontal="center"/>
    </xf>
    <xf numFmtId="0" fontId="9" fillId="0" borderId="24" xfId="2" applyFont="1" applyBorder="1" applyAlignment="1">
      <alignment horizontal="center"/>
    </xf>
    <xf numFmtId="0" fontId="9" fillId="0" borderId="32" xfId="2" applyFont="1" applyBorder="1" applyAlignment="1">
      <alignment horizontal="center"/>
    </xf>
    <xf numFmtId="49" fontId="15" fillId="0" borderId="7" xfId="2" applyNumberFormat="1" applyFont="1" applyBorder="1" applyAlignment="1" applyProtection="1">
      <alignment horizontal="center"/>
      <protection locked="0"/>
    </xf>
    <xf numFmtId="0" fontId="15" fillId="2" borderId="0" xfId="2" applyFont="1" applyFill="1" applyAlignment="1" applyProtection="1">
      <alignment horizontal="center" vertical="center" wrapText="1"/>
      <protection locked="0"/>
    </xf>
    <xf numFmtId="0" fontId="15" fillId="2" borderId="0" xfId="2" applyFont="1" applyFill="1" applyProtection="1">
      <protection locked="0"/>
    </xf>
    <xf numFmtId="170" fontId="15" fillId="2" borderId="0" xfId="2" applyNumberFormat="1" applyFont="1" applyFill="1" applyProtection="1">
      <protection locked="0"/>
    </xf>
    <xf numFmtId="166" fontId="15" fillId="2" borderId="0" xfId="2" applyNumberFormat="1" applyFont="1" applyFill="1" applyAlignment="1" applyProtection="1">
      <alignment horizontal="center"/>
      <protection locked="0"/>
    </xf>
    <xf numFmtId="3" fontId="15" fillId="2" borderId="0" xfId="2" applyNumberFormat="1" applyFont="1" applyFill="1" applyAlignment="1" applyProtection="1">
      <alignment horizontal="center"/>
      <protection locked="0"/>
    </xf>
    <xf numFmtId="0" fontId="15" fillId="2" borderId="0" xfId="2" applyFont="1" applyFill="1" applyAlignment="1" applyProtection="1">
      <alignment horizontal="right"/>
      <protection locked="0"/>
    </xf>
    <xf numFmtId="0" fontId="9" fillId="2" borderId="0" xfId="2" applyFont="1" applyFill="1" applyProtection="1">
      <protection locked="0"/>
    </xf>
    <xf numFmtId="0" fontId="15" fillId="2" borderId="0" xfId="2" applyFont="1" applyFill="1"/>
    <xf numFmtId="170" fontId="15" fillId="2" borderId="8" xfId="2" applyNumberFormat="1" applyFont="1" applyFill="1" applyBorder="1" applyAlignment="1">
      <alignment horizontal="center"/>
    </xf>
    <xf numFmtId="0" fontId="15" fillId="2" borderId="8" xfId="2" applyFont="1" applyFill="1" applyBorder="1" applyAlignment="1">
      <alignment horizontal="center"/>
    </xf>
    <xf numFmtId="3" fontId="15" fillId="2" borderId="8" xfId="2" applyNumberFormat="1" applyFont="1" applyFill="1" applyBorder="1" applyAlignment="1">
      <alignment horizontal="center"/>
    </xf>
    <xf numFmtId="1" fontId="15" fillId="2" borderId="8" xfId="2" applyNumberFormat="1" applyFont="1" applyFill="1" applyBorder="1" applyAlignment="1">
      <alignment horizontal="center" vertical="center" wrapText="1"/>
    </xf>
    <xf numFmtId="1" fontId="15" fillId="2" borderId="8" xfId="2" applyNumberFormat="1" applyFont="1" applyFill="1" applyBorder="1" applyAlignment="1">
      <alignment horizontal="center"/>
    </xf>
    <xf numFmtId="1" fontId="15" fillId="2" borderId="0" xfId="2" applyNumberFormat="1" applyFont="1" applyFill="1"/>
    <xf numFmtId="0" fontId="16" fillId="2" borderId="8" xfId="2" applyFont="1" applyFill="1" applyBorder="1" applyAlignment="1">
      <alignment horizontal="center" vertical="center" wrapText="1"/>
    </xf>
    <xf numFmtId="0" fontId="16" fillId="2" borderId="22" xfId="2" applyFont="1" applyFill="1" applyBorder="1" applyAlignment="1" applyProtection="1">
      <alignment horizontal="left" vertical="center" wrapText="1"/>
      <protection locked="0"/>
    </xf>
    <xf numFmtId="166" fontId="28" fillId="2" borderId="8" xfId="0" applyNumberFormat="1" applyFont="1" applyFill="1" applyBorder="1" applyProtection="1">
      <protection locked="0"/>
    </xf>
    <xf numFmtId="3" fontId="9" fillId="2" borderId="8" xfId="0" applyNumberFormat="1" applyFont="1" applyFill="1" applyBorder="1" applyAlignment="1" applyProtection="1">
      <alignment horizontal="center"/>
      <protection locked="0"/>
    </xf>
    <xf numFmtId="1" fontId="15" fillId="2" borderId="8" xfId="2" applyNumberFormat="1" applyFont="1" applyFill="1" applyBorder="1" applyProtection="1">
      <protection locked="0"/>
    </xf>
    <xf numFmtId="1" fontId="15" fillId="2" borderId="8" xfId="2" applyNumberFormat="1" applyFont="1" applyFill="1" applyBorder="1" applyAlignment="1" applyProtection="1">
      <alignment horizontal="center"/>
      <protection locked="0"/>
    </xf>
    <xf numFmtId="49" fontId="15" fillId="2" borderId="8" xfId="2" applyNumberFormat="1" applyFont="1" applyFill="1" applyBorder="1" applyAlignment="1">
      <alignment horizontal="center" vertical="center" wrapText="1"/>
    </xf>
    <xf numFmtId="0" fontId="15" fillId="2" borderId="22" xfId="2" applyFont="1" applyFill="1" applyBorder="1" applyAlignment="1" applyProtection="1">
      <alignment horizontal="left" vertical="center" wrapText="1"/>
      <protection locked="0"/>
    </xf>
    <xf numFmtId="166" fontId="29" fillId="2" borderId="8" xfId="0" applyNumberFormat="1" applyFont="1" applyFill="1" applyBorder="1" applyProtection="1">
      <protection locked="0"/>
    </xf>
    <xf numFmtId="3" fontId="15" fillId="2" borderId="8" xfId="2" applyNumberFormat="1" applyFont="1" applyFill="1" applyBorder="1" applyAlignment="1" applyProtection="1">
      <alignment horizontal="center"/>
      <protection locked="0"/>
    </xf>
    <xf numFmtId="0" fontId="15" fillId="2" borderId="8" xfId="2" applyFont="1" applyFill="1" applyBorder="1" applyProtection="1">
      <protection locked="0"/>
    </xf>
    <xf numFmtId="171" fontId="15" fillId="2" borderId="8" xfId="2" applyNumberFormat="1" applyFont="1" applyFill="1" applyBorder="1" applyProtection="1">
      <protection locked="0"/>
    </xf>
    <xf numFmtId="166" fontId="9" fillId="2" borderId="8" xfId="0" applyNumberFormat="1" applyFont="1" applyFill="1" applyBorder="1" applyProtection="1">
      <protection locked="0"/>
    </xf>
    <xf numFmtId="0" fontId="16" fillId="2" borderId="8" xfId="2" applyFont="1" applyFill="1" applyBorder="1" applyProtection="1">
      <protection locked="0"/>
    </xf>
    <xf numFmtId="0" fontId="15" fillId="2" borderId="8" xfId="2" applyFont="1" applyFill="1" applyBorder="1" applyAlignment="1">
      <alignment horizontal="center" vertical="center" wrapText="1"/>
    </xf>
    <xf numFmtId="49" fontId="16" fillId="2" borderId="8" xfId="2" applyNumberFormat="1" applyFont="1" applyFill="1" applyBorder="1" applyAlignment="1">
      <alignment horizontal="center" vertical="center" wrapText="1"/>
    </xf>
    <xf numFmtId="0" fontId="16" fillId="2" borderId="8" xfId="2" applyFont="1" applyFill="1" applyBorder="1" applyAlignment="1" applyProtection="1">
      <alignment horizontal="left"/>
      <protection locked="0"/>
    </xf>
    <xf numFmtId="1" fontId="16" fillId="2" borderId="8" xfId="2" applyNumberFormat="1" applyFont="1" applyFill="1" applyBorder="1" applyProtection="1">
      <protection locked="0"/>
    </xf>
    <xf numFmtId="1" fontId="16" fillId="2" borderId="8" xfId="2" applyNumberFormat="1" applyFont="1" applyFill="1" applyBorder="1" applyAlignment="1" applyProtection="1">
      <alignment horizontal="center"/>
      <protection locked="0"/>
    </xf>
    <xf numFmtId="166" fontId="9" fillId="2" borderId="8" xfId="0" applyNumberFormat="1" applyFont="1" applyFill="1" applyBorder="1" applyAlignment="1" applyProtection="1">
      <alignment horizontal="right"/>
      <protection locked="0"/>
    </xf>
    <xf numFmtId="0" fontId="30" fillId="2" borderId="48" xfId="2" applyFont="1" applyFill="1" applyBorder="1" applyAlignment="1" applyProtection="1">
      <alignment vertical="center"/>
      <protection locked="0"/>
    </xf>
    <xf numFmtId="171" fontId="16" fillId="2" borderId="8" xfId="2" applyNumberFormat="1" applyFont="1" applyFill="1" applyBorder="1" applyProtection="1">
      <protection locked="0"/>
    </xf>
    <xf numFmtId="0" fontId="16" fillId="2" borderId="48" xfId="2" applyFont="1" applyFill="1" applyBorder="1" applyAlignment="1" applyProtection="1">
      <alignment vertical="justify"/>
      <protection locked="0"/>
    </xf>
    <xf numFmtId="49" fontId="15" fillId="2" borderId="0" xfId="2" applyNumberFormat="1" applyFont="1" applyFill="1" applyAlignment="1">
      <alignment horizontal="center" vertical="center" wrapText="1"/>
    </xf>
    <xf numFmtId="170" fontId="15" fillId="2" borderId="0" xfId="2" applyNumberFormat="1" applyFont="1" applyFill="1"/>
    <xf numFmtId="166" fontId="15" fillId="2" borderId="0" xfId="2" applyNumberFormat="1" applyFont="1" applyFill="1" applyAlignment="1">
      <alignment horizontal="center"/>
    </xf>
    <xf numFmtId="3" fontId="15" fillId="2" borderId="0" xfId="2" applyNumberFormat="1" applyFont="1" applyFill="1" applyAlignment="1">
      <alignment horizontal="center"/>
    </xf>
    <xf numFmtId="171" fontId="15" fillId="2" borderId="0" xfId="2" applyNumberFormat="1" applyFont="1" applyFill="1" applyProtection="1">
      <protection locked="0"/>
    </xf>
    <xf numFmtId="170" fontId="28" fillId="2" borderId="8" xfId="0" applyNumberFormat="1" applyFont="1" applyFill="1" applyBorder="1" applyProtection="1">
      <protection locked="0"/>
    </xf>
    <xf numFmtId="170" fontId="29" fillId="2" borderId="8" xfId="0" applyNumberFormat="1" applyFont="1" applyFill="1" applyBorder="1" applyProtection="1">
      <protection locked="0"/>
    </xf>
    <xf numFmtId="170" fontId="9" fillId="2" borderId="8" xfId="0" applyNumberFormat="1" applyFont="1" applyFill="1" applyBorder="1" applyProtection="1">
      <protection locked="0"/>
    </xf>
    <xf numFmtId="170" fontId="9" fillId="2" borderId="8" xfId="0" applyNumberFormat="1" applyFont="1" applyFill="1" applyBorder="1" applyAlignment="1" applyProtection="1">
      <alignment horizontal="right"/>
      <protection locked="0"/>
    </xf>
    <xf numFmtId="2" fontId="17" fillId="0" borderId="0" xfId="2" applyNumberFormat="1" applyFont="1" applyAlignment="1">
      <alignment horizontal="center"/>
    </xf>
    <xf numFmtId="0" fontId="28" fillId="0" borderId="0" xfId="2" applyFont="1" applyAlignment="1">
      <alignment horizontal="right"/>
    </xf>
    <xf numFmtId="0" fontId="9" fillId="0" borderId="19" xfId="2" applyFont="1" applyBorder="1" applyAlignment="1">
      <alignment horizontal="left"/>
    </xf>
    <xf numFmtId="0" fontId="9" fillId="0" borderId="28" xfId="2" applyFont="1" applyBorder="1" applyAlignment="1">
      <alignment horizontal="center"/>
    </xf>
    <xf numFmtId="0" fontId="9" fillId="0" borderId="25" xfId="2" applyFont="1" applyBorder="1" applyAlignment="1">
      <alignment horizontal="left"/>
    </xf>
    <xf numFmtId="0" fontId="9" fillId="0" borderId="48" xfId="2" applyFont="1" applyBorder="1" applyAlignment="1">
      <alignment horizontal="left"/>
    </xf>
    <xf numFmtId="0" fontId="9" fillId="0" borderId="29" xfId="2" applyFont="1" applyBorder="1" applyAlignment="1">
      <alignment horizontal="left"/>
    </xf>
    <xf numFmtId="0" fontId="9" fillId="0" borderId="9" xfId="2" applyFont="1" applyBorder="1"/>
    <xf numFmtId="0" fontId="9" fillId="0" borderId="22" xfId="2" applyFont="1" applyBorder="1"/>
    <xf numFmtId="0" fontId="9" fillId="0" borderId="22" xfId="2" applyFont="1" applyBorder="1" applyAlignment="1">
      <alignment horizontal="center"/>
    </xf>
    <xf numFmtId="0" fontId="9" fillId="0" borderId="8" xfId="2" applyFont="1" applyBorder="1" applyAlignment="1">
      <alignment horizontal="center" wrapText="1"/>
    </xf>
    <xf numFmtId="0" fontId="9" fillId="0" borderId="8" xfId="2" applyFont="1" applyBorder="1" applyAlignment="1">
      <alignment horizontal="center" vertical="center"/>
    </xf>
    <xf numFmtId="49" fontId="9" fillId="0" borderId="19" xfId="2" applyNumberFormat="1" applyFont="1" applyBorder="1" applyAlignment="1">
      <alignment horizontal="left"/>
    </xf>
    <xf numFmtId="16" fontId="9" fillId="0" borderId="19" xfId="2" applyNumberFormat="1" applyFont="1" applyBorder="1" applyAlignment="1">
      <alignment horizontal="left"/>
    </xf>
    <xf numFmtId="49" fontId="9" fillId="0" borderId="8" xfId="2" applyNumberFormat="1" applyFont="1" applyBorder="1" applyAlignment="1">
      <alignment horizontal="center"/>
    </xf>
    <xf numFmtId="171" fontId="9" fillId="0" borderId="8" xfId="2" applyNumberFormat="1" applyFont="1" applyBorder="1" applyAlignment="1">
      <alignment horizontal="center"/>
    </xf>
    <xf numFmtId="49" fontId="9" fillId="0" borderId="8" xfId="2" applyNumberFormat="1" applyFont="1" applyBorder="1" applyAlignment="1">
      <alignment horizontal="center" wrapText="1"/>
    </xf>
    <xf numFmtId="49" fontId="9" fillId="0" borderId="8" xfId="2" applyNumberFormat="1" applyFont="1" applyBorder="1" applyAlignment="1">
      <alignment horizontal="center" vertical="center" wrapText="1"/>
    </xf>
    <xf numFmtId="49" fontId="9" fillId="0" borderId="8" xfId="2" applyNumberFormat="1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 wrapText="1"/>
    </xf>
    <xf numFmtId="0" fontId="28" fillId="2" borderId="0" xfId="2" applyFont="1" applyFill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2" fontId="18" fillId="0" borderId="0" xfId="2" applyNumberFormat="1" applyFont="1" applyAlignment="1">
      <alignment horizontal="center"/>
    </xf>
    <xf numFmtId="170" fontId="16" fillId="2" borderId="0" xfId="2" applyNumberFormat="1" applyFont="1" applyFill="1" applyProtection="1">
      <protection locked="0"/>
    </xf>
    <xf numFmtId="0" fontId="28" fillId="0" borderId="0" xfId="2" applyFont="1"/>
    <xf numFmtId="0" fontId="6" fillId="0" borderId="8" xfId="0" applyFont="1" applyBorder="1" applyAlignment="1">
      <alignment horizontal="left" vertical="center" wrapText="1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>
      <alignment vertical="center"/>
    </xf>
    <xf numFmtId="1" fontId="6" fillId="0" borderId="8" xfId="0" applyNumberFormat="1" applyFont="1" applyBorder="1" applyAlignment="1" applyProtection="1">
      <alignment horizontal="left" vertical="center"/>
      <protection locked="0"/>
    </xf>
    <xf numFmtId="0" fontId="11" fillId="0" borderId="0" xfId="0" applyFont="1"/>
    <xf numFmtId="0" fontId="11" fillId="0" borderId="0" xfId="0" applyFont="1" applyAlignment="1">
      <alignment horizontal="right" vertical="center"/>
    </xf>
    <xf numFmtId="2" fontId="18" fillId="0" borderId="0" xfId="2" applyNumberFormat="1" applyFont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horizontal="right" vertical="top" wrapText="1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wrapText="1"/>
    </xf>
    <xf numFmtId="4" fontId="21" fillId="0" borderId="0" xfId="0" applyNumberFormat="1" applyFont="1" applyAlignment="1">
      <alignment horizontal="left" wrapText="1"/>
    </xf>
    <xf numFmtId="14" fontId="21" fillId="0" borderId="0" xfId="0" applyNumberFormat="1" applyFont="1" applyAlignment="1">
      <alignment horizontal="left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 wrapText="1"/>
    </xf>
    <xf numFmtId="0" fontId="20" fillId="0" borderId="0" xfId="0" applyFont="1" applyAlignment="1">
      <alignment wrapText="1"/>
    </xf>
    <xf numFmtId="0" fontId="7" fillId="0" borderId="8" xfId="0" applyFont="1" applyBorder="1" applyAlignment="1">
      <alignment horizontal="center" vertical="center" textRotation="90" wrapText="1"/>
    </xf>
    <xf numFmtId="0" fontId="20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textRotation="90" wrapText="1"/>
    </xf>
    <xf numFmtId="0" fontId="23" fillId="0" borderId="8" xfId="0" applyFont="1" applyBorder="1" applyAlignment="1">
      <alignment horizontal="center" vertical="center" textRotation="90" wrapText="1"/>
    </xf>
    <xf numFmtId="0" fontId="21" fillId="0" borderId="8" xfId="6" applyFont="1" applyBorder="1" applyAlignment="1">
      <alignment horizontal="center" vertical="center" textRotation="90" wrapText="1"/>
    </xf>
    <xf numFmtId="0" fontId="20" fillId="0" borderId="8" xfId="0" applyFont="1" applyBorder="1" applyAlignment="1">
      <alignment horizontal="center" vertical="center" textRotation="90"/>
    </xf>
    <xf numFmtId="0" fontId="20" fillId="0" borderId="8" xfId="0" applyFont="1" applyBorder="1" applyAlignment="1">
      <alignment horizontal="center" vertical="center"/>
    </xf>
    <xf numFmtId="2" fontId="20" fillId="0" borderId="8" xfId="0" applyNumberFormat="1" applyFont="1" applyBorder="1" applyAlignment="1">
      <alignment horizontal="center" vertical="center"/>
    </xf>
    <xf numFmtId="14" fontId="20" fillId="0" borderId="8" xfId="0" applyNumberFormat="1" applyFont="1" applyBorder="1" applyAlignment="1">
      <alignment horizontal="center" vertical="center" textRotation="90"/>
    </xf>
    <xf numFmtId="49" fontId="20" fillId="0" borderId="8" xfId="0" applyNumberFormat="1" applyFont="1" applyBorder="1" applyAlignment="1">
      <alignment horizontal="center" vertical="center" textRotation="90"/>
    </xf>
    <xf numFmtId="0" fontId="20" fillId="0" borderId="0" xfId="0" applyFont="1" applyAlignment="1">
      <alignment horizontal="center" vertical="center"/>
    </xf>
    <xf numFmtId="0" fontId="23" fillId="0" borderId="8" xfId="6" applyFont="1" applyBorder="1" applyAlignment="1">
      <alignment horizontal="center" vertical="center" textRotation="90" wrapText="1"/>
    </xf>
    <xf numFmtId="0" fontId="20" fillId="0" borderId="0" xfId="0" applyFont="1" applyAlignment="1">
      <alignment horizontal="center"/>
    </xf>
    <xf numFmtId="14" fontId="20" fillId="0" borderId="0" xfId="0" applyNumberFormat="1" applyFont="1"/>
    <xf numFmtId="2" fontId="20" fillId="0" borderId="8" xfId="0" applyNumberFormat="1" applyFont="1" applyBorder="1" applyAlignment="1">
      <alignment horizontal="center" vertical="center" textRotation="90"/>
    </xf>
    <xf numFmtId="14" fontId="7" fillId="0" borderId="8" xfId="0" applyNumberFormat="1" applyFont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left" vertical="center" textRotation="90" wrapText="1"/>
    </xf>
    <xf numFmtId="0" fontId="0" fillId="0" borderId="8" xfId="0" applyBorder="1" applyAlignment="1">
      <alignment textRotation="90"/>
    </xf>
    <xf numFmtId="0" fontId="7" fillId="0" borderId="8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4" fontId="7" fillId="0" borderId="8" xfId="0" applyNumberFormat="1" applyFont="1" applyBorder="1" applyAlignment="1">
      <alignment horizontal="left" vertical="center" textRotation="90" wrapText="1"/>
    </xf>
    <xf numFmtId="0" fontId="7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/>
    </xf>
    <xf numFmtId="0" fontId="33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18" fillId="0" borderId="0" xfId="2" applyFont="1" applyAlignment="1">
      <alignment horizontal="right"/>
    </xf>
    <xf numFmtId="0" fontId="7" fillId="2" borderId="0" xfId="0" applyFont="1" applyFill="1" applyAlignment="1">
      <alignment horizontal="right"/>
    </xf>
    <xf numFmtId="0" fontId="2" fillId="0" borderId="0" xfId="7"/>
    <xf numFmtId="0" fontId="7" fillId="3" borderId="8" xfId="7" applyFont="1" applyFill="1" applyBorder="1" applyAlignment="1">
      <alignment horizontal="center" vertical="center" wrapText="1"/>
    </xf>
    <xf numFmtId="0" fontId="7" fillId="0" borderId="8" xfId="7" applyFont="1" applyBorder="1" applyAlignment="1">
      <alignment horizontal="center" vertical="center" wrapText="1"/>
    </xf>
    <xf numFmtId="0" fontId="33" fillId="0" borderId="8" xfId="7" applyFont="1" applyBorder="1" applyAlignment="1">
      <alignment horizontal="center" vertical="center" wrapText="1"/>
    </xf>
    <xf numFmtId="0" fontId="35" fillId="3" borderId="8" xfId="7" applyFont="1" applyFill="1" applyBorder="1" applyAlignment="1">
      <alignment horizontal="center" vertical="center" wrapText="1"/>
    </xf>
    <xf numFmtId="0" fontId="35" fillId="0" borderId="8" xfId="7" applyFont="1" applyBorder="1" applyAlignment="1">
      <alignment horizontal="center" vertical="center" wrapText="1"/>
    </xf>
    <xf numFmtId="0" fontId="11" fillId="0" borderId="0" xfId="7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8" xfId="0" applyFont="1" applyBorder="1" applyAlignment="1">
      <alignment horizontal="center"/>
    </xf>
    <xf numFmtId="0" fontId="9" fillId="0" borderId="8" xfId="0" applyFont="1" applyBorder="1"/>
    <xf numFmtId="4" fontId="9" fillId="5" borderId="8" xfId="0" applyNumberFormat="1" applyFont="1" applyFill="1" applyBorder="1" applyProtection="1">
      <protection locked="0"/>
    </xf>
    <xf numFmtId="4" fontId="9" fillId="0" borderId="8" xfId="0" applyNumberFormat="1" applyFont="1" applyBorder="1"/>
    <xf numFmtId="170" fontId="9" fillId="5" borderId="8" xfId="0" applyNumberFormat="1" applyFont="1" applyFill="1" applyBorder="1" applyProtection="1">
      <protection locked="0"/>
    </xf>
    <xf numFmtId="172" fontId="9" fillId="5" borderId="8" xfId="0" applyNumberFormat="1" applyFont="1" applyFill="1" applyBorder="1" applyProtection="1">
      <protection locked="0"/>
    </xf>
    <xf numFmtId="165" fontId="9" fillId="0" borderId="8" xfId="0" applyNumberFormat="1" applyFont="1" applyBorder="1"/>
    <xf numFmtId="167" fontId="9" fillId="0" borderId="8" xfId="0" applyNumberFormat="1" applyFont="1" applyBorder="1"/>
    <xf numFmtId="165" fontId="9" fillId="6" borderId="8" xfId="0" applyNumberFormat="1" applyFont="1" applyFill="1" applyBorder="1" applyProtection="1">
      <protection locked="0"/>
    </xf>
    <xf numFmtId="165" fontId="9" fillId="6" borderId="8" xfId="0" applyNumberFormat="1" applyFont="1" applyFill="1" applyBorder="1"/>
    <xf numFmtId="4" fontId="9" fillId="0" borderId="0" xfId="0" applyNumberFormat="1" applyFont="1"/>
    <xf numFmtId="4" fontId="9" fillId="0" borderId="0" xfId="0" applyNumberFormat="1" applyFont="1" applyAlignment="1">
      <alignment wrapText="1"/>
    </xf>
    <xf numFmtId="4" fontId="9" fillId="0" borderId="0" xfId="0" applyNumberFormat="1" applyFont="1" applyAlignment="1">
      <alignment horizontal="right"/>
    </xf>
    <xf numFmtId="4" fontId="9" fillId="0" borderId="0" xfId="0" applyNumberFormat="1" applyFont="1" applyAlignment="1">
      <alignment horizontal="center" vertical="center"/>
    </xf>
    <xf numFmtId="4" fontId="9" fillId="0" borderId="8" xfId="0" applyNumberFormat="1" applyFont="1" applyBorder="1" applyAlignment="1">
      <alignment horizontal="center" vertical="center"/>
    </xf>
    <xf numFmtId="4" fontId="9" fillId="0" borderId="8" xfId="0" applyNumberFormat="1" applyFont="1" applyBorder="1" applyAlignment="1">
      <alignment horizontal="center" vertical="center" wrapText="1"/>
    </xf>
    <xf numFmtId="4" fontId="9" fillId="0" borderId="8" xfId="0" applyNumberFormat="1" applyFont="1" applyBorder="1" applyAlignment="1">
      <alignment wrapText="1"/>
    </xf>
    <xf numFmtId="4" fontId="9" fillId="0" borderId="8" xfId="0" applyNumberFormat="1" applyFont="1" applyBorder="1" applyAlignment="1" applyProtection="1">
      <alignment wrapText="1"/>
      <protection locked="0"/>
    </xf>
    <xf numFmtId="4" fontId="9" fillId="2" borderId="8" xfId="0" applyNumberFormat="1" applyFont="1" applyFill="1" applyBorder="1"/>
    <xf numFmtId="166" fontId="9" fillId="2" borderId="8" xfId="0" applyNumberFormat="1" applyFont="1" applyFill="1" applyBorder="1"/>
    <xf numFmtId="166" fontId="9" fillId="0" borderId="8" xfId="0" applyNumberFormat="1" applyFont="1" applyBorder="1"/>
    <xf numFmtId="4" fontId="9" fillId="0" borderId="8" xfId="0" applyNumberFormat="1" applyFont="1" applyBorder="1" applyAlignment="1">
      <alignment horizontal="center" wrapText="1"/>
    </xf>
    <xf numFmtId="0" fontId="15" fillId="0" borderId="34" xfId="2" applyFont="1" applyBorder="1" applyAlignment="1">
      <alignment horizontal="left"/>
    </xf>
    <xf numFmtId="0" fontId="38" fillId="0" borderId="8" xfId="0" applyFont="1" applyBorder="1" applyAlignment="1">
      <alignment horizontal="left" vertical="center" wrapText="1"/>
    </xf>
    <xf numFmtId="0" fontId="11" fillId="0" borderId="8" xfId="0" applyFont="1" applyBorder="1"/>
    <xf numFmtId="0" fontId="2" fillId="0" borderId="19" xfId="7" applyBorder="1" applyAlignment="1">
      <alignment horizontal="center" vertical="center" wrapText="1"/>
    </xf>
    <xf numFmtId="1" fontId="9" fillId="2" borderId="43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1" fillId="0" borderId="34" xfId="0" applyFont="1" applyBorder="1" applyAlignment="1">
      <alignment horizontal="center"/>
    </xf>
    <xf numFmtId="0" fontId="10" fillId="0" borderId="23" xfId="0" applyFont="1" applyBorder="1" applyAlignment="1">
      <alignment horizontal="center" wrapText="1"/>
    </xf>
    <xf numFmtId="0" fontId="10" fillId="0" borderId="25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43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1" fontId="9" fillId="2" borderId="2" xfId="0" applyNumberFormat="1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>
      <alignment horizontal="center" vertical="center"/>
    </xf>
    <xf numFmtId="1" fontId="9" fillId="2" borderId="6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1" fontId="9" fillId="2" borderId="8" xfId="0" applyNumberFormat="1" applyFont="1" applyFill="1" applyBorder="1" applyAlignment="1">
      <alignment horizontal="center" vertical="center"/>
    </xf>
    <xf numFmtId="1" fontId="9" fillId="2" borderId="11" xfId="0" applyNumberFormat="1" applyFont="1" applyFill="1" applyBorder="1" applyAlignment="1">
      <alignment horizontal="center" vertical="center"/>
    </xf>
    <xf numFmtId="0" fontId="10" fillId="0" borderId="46" xfId="0" applyFont="1" applyBorder="1" applyAlignment="1">
      <alignment horizontal="left"/>
    </xf>
    <xf numFmtId="0" fontId="10" fillId="0" borderId="31" xfId="0" applyFont="1" applyBorder="1" applyAlignment="1">
      <alignment horizontal="left"/>
    </xf>
    <xf numFmtId="0" fontId="10" fillId="0" borderId="36" xfId="0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0" fontId="10" fillId="0" borderId="18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12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15" fillId="0" borderId="34" xfId="2" applyFont="1" applyBorder="1" applyAlignment="1">
      <alignment horizontal="center"/>
    </xf>
    <xf numFmtId="0" fontId="10" fillId="0" borderId="47" xfId="0" applyFont="1" applyBorder="1" applyAlignment="1">
      <alignment horizontal="left"/>
    </xf>
    <xf numFmtId="0" fontId="10" fillId="0" borderId="30" xfId="0" applyFont="1" applyBorder="1" applyAlignment="1">
      <alignment horizontal="left"/>
    </xf>
    <xf numFmtId="0" fontId="31" fillId="0" borderId="0" xfId="2" applyFont="1" applyAlignment="1">
      <alignment horizontal="justify" wrapText="1"/>
    </xf>
    <xf numFmtId="0" fontId="18" fillId="0" borderId="0" xfId="2" applyFont="1" applyAlignment="1">
      <alignment horizontal="justify" wrapText="1"/>
    </xf>
    <xf numFmtId="0" fontId="9" fillId="0" borderId="24" xfId="2" applyFont="1" applyBorder="1" applyAlignment="1">
      <alignment horizontal="center" vertical="center"/>
    </xf>
    <xf numFmtId="0" fontId="9" fillId="0" borderId="32" xfId="2" applyFont="1" applyBorder="1" applyAlignment="1">
      <alignment horizontal="center" vertical="center"/>
    </xf>
    <xf numFmtId="0" fontId="9" fillId="0" borderId="55" xfId="2" applyFont="1" applyBorder="1" applyAlignment="1">
      <alignment horizontal="left" vertical="center"/>
    </xf>
    <xf numFmtId="0" fontId="9" fillId="0" borderId="67" xfId="2" applyFont="1" applyBorder="1" applyAlignment="1">
      <alignment horizontal="left" vertical="center"/>
    </xf>
    <xf numFmtId="0" fontId="9" fillId="0" borderId="56" xfId="2" applyFont="1" applyBorder="1" applyAlignment="1">
      <alignment horizontal="left" vertical="center"/>
    </xf>
    <xf numFmtId="0" fontId="9" fillId="0" borderId="28" xfId="2" applyFont="1" applyBorder="1" applyAlignment="1">
      <alignment horizontal="center" vertical="center"/>
    </xf>
    <xf numFmtId="49" fontId="9" fillId="0" borderId="55" xfId="2" applyNumberFormat="1" applyFont="1" applyBorder="1" applyAlignment="1">
      <alignment horizontal="left" vertical="center"/>
    </xf>
    <xf numFmtId="49" fontId="9" fillId="0" borderId="67" xfId="2" applyNumberFormat="1" applyFont="1" applyBorder="1" applyAlignment="1">
      <alignment horizontal="left" vertical="center"/>
    </xf>
    <xf numFmtId="49" fontId="9" fillId="0" borderId="56" xfId="2" applyNumberFormat="1" applyFont="1" applyBorder="1" applyAlignment="1">
      <alignment horizontal="left" vertical="center"/>
    </xf>
    <xf numFmtId="0" fontId="9" fillId="0" borderId="9" xfId="2" applyFont="1" applyBorder="1" applyAlignment="1">
      <alignment horizontal="center"/>
    </xf>
    <xf numFmtId="0" fontId="9" fillId="0" borderId="19" xfId="2" applyFont="1" applyBorder="1" applyAlignment="1">
      <alignment horizontal="center"/>
    </xf>
    <xf numFmtId="0" fontId="9" fillId="0" borderId="24" xfId="2" applyFont="1" applyBorder="1" applyAlignment="1">
      <alignment horizontal="center" vertical="top" wrapText="1"/>
    </xf>
    <xf numFmtId="0" fontId="9" fillId="0" borderId="32" xfId="2" applyFont="1" applyBorder="1" applyAlignment="1">
      <alignment horizontal="center" vertical="top" wrapText="1"/>
    </xf>
    <xf numFmtId="0" fontId="9" fillId="0" borderId="25" xfId="2" applyFont="1" applyBorder="1" applyAlignment="1">
      <alignment horizontal="center" vertical="top" wrapText="1"/>
    </xf>
    <xf numFmtId="0" fontId="9" fillId="0" borderId="55" xfId="2" applyFont="1" applyBorder="1" applyAlignment="1">
      <alignment horizontal="center" vertical="top" wrapText="1"/>
    </xf>
    <xf numFmtId="0" fontId="9" fillId="0" borderId="48" xfId="2" applyFont="1" applyBorder="1" applyAlignment="1">
      <alignment horizontal="center" vertical="top" wrapText="1"/>
    </xf>
    <xf numFmtId="0" fontId="9" fillId="0" borderId="56" xfId="2" applyFont="1" applyBorder="1" applyAlignment="1">
      <alignment horizontal="center" vertical="top" wrapText="1"/>
    </xf>
    <xf numFmtId="0" fontId="26" fillId="0" borderId="0" xfId="2" applyFont="1" applyAlignment="1">
      <alignment horizontal="center"/>
    </xf>
    <xf numFmtId="0" fontId="9" fillId="0" borderId="25" xfId="2" applyFont="1" applyBorder="1" applyAlignment="1">
      <alignment horizontal="center" vertical="center" wrapText="1"/>
    </xf>
    <xf numFmtId="0" fontId="9" fillId="0" borderId="55" xfId="2" applyFont="1" applyBorder="1" applyAlignment="1">
      <alignment horizontal="center" vertical="center" wrapText="1"/>
    </xf>
    <xf numFmtId="0" fontId="9" fillId="0" borderId="29" xfId="2" applyFont="1" applyBorder="1" applyAlignment="1">
      <alignment horizontal="center" vertical="center" wrapText="1"/>
    </xf>
    <xf numFmtId="0" fontId="9" fillId="0" borderId="67" xfId="2" applyFont="1" applyBorder="1" applyAlignment="1">
      <alignment horizontal="center" vertical="center" wrapText="1"/>
    </xf>
    <xf numFmtId="0" fontId="9" fillId="0" borderId="48" xfId="2" applyFont="1" applyBorder="1" applyAlignment="1">
      <alignment horizontal="center" vertical="center" wrapText="1"/>
    </xf>
    <xf numFmtId="0" fontId="9" fillId="0" borderId="56" xfId="2" applyFont="1" applyBorder="1" applyAlignment="1">
      <alignment horizontal="center" vertical="center" wrapText="1"/>
    </xf>
    <xf numFmtId="0" fontId="9" fillId="0" borderId="24" xfId="2" applyFont="1" applyBorder="1" applyAlignment="1">
      <alignment horizontal="center" vertical="center" wrapText="1"/>
    </xf>
    <xf numFmtId="0" fontId="9" fillId="0" borderId="28" xfId="2" applyFont="1" applyBorder="1" applyAlignment="1">
      <alignment horizontal="center" vertical="center" wrapText="1"/>
    </xf>
    <xf numFmtId="0" fontId="9" fillId="0" borderId="32" xfId="2" applyFont="1" applyBorder="1" applyAlignment="1">
      <alignment horizontal="center" vertical="center" wrapText="1"/>
    </xf>
    <xf numFmtId="49" fontId="9" fillId="0" borderId="24" xfId="2" applyNumberFormat="1" applyFont="1" applyBorder="1" applyAlignment="1">
      <alignment horizontal="center" vertical="center" wrapText="1"/>
    </xf>
    <xf numFmtId="49" fontId="9" fillId="0" borderId="28" xfId="2" applyNumberFormat="1" applyFont="1" applyBorder="1" applyAlignment="1">
      <alignment horizontal="center" vertical="center" wrapText="1"/>
    </xf>
    <xf numFmtId="49" fontId="9" fillId="0" borderId="32" xfId="2" applyNumberFormat="1" applyFont="1" applyBorder="1" applyAlignment="1">
      <alignment horizontal="center" vertical="center" wrapText="1"/>
    </xf>
    <xf numFmtId="166" fontId="18" fillId="0" borderId="17" xfId="2" applyNumberFormat="1" applyFont="1" applyBorder="1" applyAlignment="1" applyProtection="1">
      <alignment horizontal="center"/>
      <protection locked="0"/>
    </xf>
    <xf numFmtId="166" fontId="18" fillId="0" borderId="18" xfId="2" applyNumberFormat="1" applyFont="1" applyBorder="1" applyAlignment="1" applyProtection="1">
      <alignment horizontal="center"/>
      <protection locked="0"/>
    </xf>
    <xf numFmtId="166" fontId="18" fillId="0" borderId="5" xfId="2" applyNumberFormat="1" applyFont="1" applyBorder="1" applyAlignment="1" applyProtection="1">
      <alignment horizontal="center"/>
      <protection locked="0"/>
    </xf>
    <xf numFmtId="2" fontId="18" fillId="0" borderId="0" xfId="2" applyNumberFormat="1" applyFont="1" applyAlignment="1">
      <alignment horizontal="right"/>
    </xf>
    <xf numFmtId="0" fontId="9" fillId="0" borderId="0" xfId="2" applyFont="1" applyAlignment="1">
      <alignment horizontal="left"/>
    </xf>
    <xf numFmtId="0" fontId="14" fillId="0" borderId="0" xfId="2"/>
    <xf numFmtId="0" fontId="18" fillId="0" borderId="49" xfId="2" applyFont="1" applyBorder="1" applyAlignment="1">
      <alignment horizontal="center" wrapText="1"/>
    </xf>
    <xf numFmtId="0" fontId="18" fillId="0" borderId="51" xfId="2" applyFont="1" applyBorder="1" applyAlignment="1">
      <alignment horizontal="center" wrapText="1"/>
    </xf>
    <xf numFmtId="0" fontId="18" fillId="0" borderId="62" xfId="2" applyFont="1" applyBorder="1" applyAlignment="1">
      <alignment horizontal="center"/>
    </xf>
    <xf numFmtId="0" fontId="18" fillId="0" borderId="53" xfId="2" applyFont="1" applyBorder="1" applyAlignment="1">
      <alignment horizontal="center"/>
    </xf>
    <xf numFmtId="0" fontId="18" fillId="0" borderId="64" xfId="2" applyFont="1" applyBorder="1" applyAlignment="1">
      <alignment horizontal="center" vertical="justify"/>
    </xf>
    <xf numFmtId="0" fontId="18" fillId="0" borderId="58" xfId="2" applyFont="1" applyBorder="1" applyAlignment="1">
      <alignment horizontal="center" vertical="justify"/>
    </xf>
    <xf numFmtId="0" fontId="18" fillId="0" borderId="65" xfId="2" applyFont="1" applyBorder="1" applyAlignment="1">
      <alignment horizontal="center" vertical="justify"/>
    </xf>
    <xf numFmtId="168" fontId="9" fillId="0" borderId="0" xfId="2" applyNumberFormat="1" applyFont="1" applyAlignment="1">
      <alignment horizontal="right"/>
    </xf>
    <xf numFmtId="0" fontId="15" fillId="0" borderId="8" xfId="2" applyFont="1" applyBorder="1"/>
    <xf numFmtId="0" fontId="15" fillId="0" borderId="24" xfId="2" applyFont="1" applyBorder="1" applyAlignment="1">
      <alignment horizontal="center" vertical="center"/>
    </xf>
    <xf numFmtId="0" fontId="15" fillId="0" borderId="32" xfId="2" applyFont="1" applyBorder="1" applyAlignment="1">
      <alignment horizontal="center" vertical="center"/>
    </xf>
    <xf numFmtId="0" fontId="15" fillId="0" borderId="64" xfId="2" applyFont="1" applyBorder="1" applyAlignment="1">
      <alignment horizontal="center" vertical="center" wrapText="1"/>
    </xf>
    <xf numFmtId="0" fontId="15" fillId="0" borderId="58" xfId="2" applyFont="1" applyBorder="1" applyAlignment="1">
      <alignment horizontal="center" vertical="center" wrapText="1"/>
    </xf>
    <xf numFmtId="0" fontId="15" fillId="0" borderId="65" xfId="2" applyFont="1" applyBorder="1" applyAlignment="1">
      <alignment horizontal="center" vertical="center" wrapText="1"/>
    </xf>
    <xf numFmtId="0" fontId="28" fillId="2" borderId="0" xfId="2" applyFont="1" applyFill="1" applyAlignment="1" applyProtection="1">
      <alignment horizontal="center"/>
      <protection locked="0"/>
    </xf>
    <xf numFmtId="0" fontId="28" fillId="2" borderId="0" xfId="2" applyFont="1" applyFill="1" applyAlignment="1">
      <alignment horizontal="center"/>
    </xf>
    <xf numFmtId="0" fontId="15" fillId="2" borderId="8" xfId="2" applyFont="1" applyFill="1" applyBorder="1" applyAlignment="1">
      <alignment horizontal="center" vertical="center" wrapText="1"/>
    </xf>
    <xf numFmtId="166" fontId="15" fillId="2" borderId="8" xfId="2" applyNumberFormat="1" applyFont="1" applyFill="1" applyBorder="1" applyAlignment="1">
      <alignment horizontal="center" vertical="center" wrapText="1"/>
    </xf>
    <xf numFmtId="170" fontId="15" fillId="2" borderId="8" xfId="2" applyNumberFormat="1" applyFont="1" applyFill="1" applyBorder="1" applyAlignment="1">
      <alignment horizontal="center" vertical="center" wrapText="1"/>
    </xf>
    <xf numFmtId="166" fontId="21" fillId="2" borderId="8" xfId="2" applyNumberFormat="1" applyFont="1" applyFill="1" applyBorder="1" applyAlignment="1">
      <alignment horizontal="center" vertical="center" wrapText="1"/>
    </xf>
    <xf numFmtId="0" fontId="15" fillId="2" borderId="9" xfId="2" applyFont="1" applyFill="1" applyBorder="1" applyAlignment="1">
      <alignment horizontal="center" vertical="center" wrapText="1"/>
    </xf>
    <xf numFmtId="0" fontId="15" fillId="2" borderId="22" xfId="2" applyFont="1" applyFill="1" applyBorder="1" applyAlignment="1">
      <alignment horizontal="center" vertical="center" wrapText="1"/>
    </xf>
    <xf numFmtId="0" fontId="15" fillId="2" borderId="19" xfId="2" applyFont="1" applyFill="1" applyBorder="1" applyAlignment="1">
      <alignment horizontal="center" vertical="center" wrapText="1"/>
    </xf>
    <xf numFmtId="0" fontId="15" fillId="2" borderId="8" xfId="2" applyFont="1" applyFill="1" applyBorder="1" applyAlignment="1">
      <alignment horizontal="center" wrapText="1"/>
    </xf>
    <xf numFmtId="0" fontId="16" fillId="2" borderId="9" xfId="2" applyFont="1" applyFill="1" applyBorder="1" applyAlignment="1" applyProtection="1">
      <alignment horizontal="center" vertical="center" wrapText="1"/>
      <protection locked="0"/>
    </xf>
    <xf numFmtId="0" fontId="16" fillId="2" borderId="22" xfId="2" applyFont="1" applyFill="1" applyBorder="1" applyAlignment="1" applyProtection="1">
      <alignment horizontal="center" vertical="center" wrapText="1"/>
      <protection locked="0"/>
    </xf>
    <xf numFmtId="0" fontId="16" fillId="2" borderId="19" xfId="2" applyFont="1" applyFill="1" applyBorder="1" applyAlignment="1" applyProtection="1">
      <alignment horizontal="center" vertical="center" wrapText="1"/>
      <protection locked="0"/>
    </xf>
    <xf numFmtId="0" fontId="15" fillId="2" borderId="24" xfId="2" applyFont="1" applyFill="1" applyBorder="1" applyAlignment="1">
      <alignment horizontal="center" vertical="center" wrapText="1"/>
    </xf>
    <xf numFmtId="0" fontId="15" fillId="2" borderId="32" xfId="2" applyFont="1" applyFill="1" applyBorder="1" applyAlignment="1">
      <alignment horizontal="center" vertical="center" wrapText="1"/>
    </xf>
    <xf numFmtId="166" fontId="15" fillId="2" borderId="9" xfId="2" applyNumberFormat="1" applyFont="1" applyFill="1" applyBorder="1" applyAlignment="1">
      <alignment horizontal="center" vertical="center" wrapText="1"/>
    </xf>
    <xf numFmtId="166" fontId="15" fillId="2" borderId="22" xfId="2" applyNumberFormat="1" applyFont="1" applyFill="1" applyBorder="1" applyAlignment="1">
      <alignment horizontal="center" vertical="center" wrapText="1"/>
    </xf>
    <xf numFmtId="166" fontId="15" fillId="2" borderId="19" xfId="2" applyNumberFormat="1" applyFont="1" applyFill="1" applyBorder="1" applyAlignment="1">
      <alignment horizontal="center" vertical="center" wrapText="1"/>
    </xf>
    <xf numFmtId="170" fontId="15" fillId="2" borderId="9" xfId="2" applyNumberFormat="1" applyFont="1" applyFill="1" applyBorder="1" applyAlignment="1">
      <alignment horizontal="center" vertical="center" wrapText="1"/>
    </xf>
    <xf numFmtId="170" fontId="15" fillId="2" borderId="22" xfId="2" applyNumberFormat="1" applyFont="1" applyFill="1" applyBorder="1" applyAlignment="1">
      <alignment horizontal="center" vertical="center" wrapText="1"/>
    </xf>
    <xf numFmtId="170" fontId="15" fillId="2" borderId="19" xfId="2" applyNumberFormat="1" applyFont="1" applyFill="1" applyBorder="1" applyAlignment="1">
      <alignment horizontal="center" vertical="center" wrapText="1"/>
    </xf>
    <xf numFmtId="166" fontId="21" fillId="2" borderId="24" xfId="2" applyNumberFormat="1" applyFont="1" applyFill="1" applyBorder="1" applyAlignment="1">
      <alignment horizontal="center" vertical="center" wrapText="1"/>
    </xf>
    <xf numFmtId="166" fontId="21" fillId="2" borderId="32" xfId="2" applyNumberFormat="1" applyFont="1" applyFill="1" applyBorder="1" applyAlignment="1">
      <alignment horizontal="center" vertical="center" wrapText="1"/>
    </xf>
    <xf numFmtId="0" fontId="15" fillId="2" borderId="9" xfId="2" applyFont="1" applyFill="1" applyBorder="1" applyAlignment="1">
      <alignment horizontal="center" wrapText="1"/>
    </xf>
    <xf numFmtId="0" fontId="15" fillId="2" borderId="22" xfId="2" applyFont="1" applyFill="1" applyBorder="1" applyAlignment="1">
      <alignment horizontal="center" wrapText="1"/>
    </xf>
    <xf numFmtId="0" fontId="15" fillId="2" borderId="19" xfId="2" applyFont="1" applyFill="1" applyBorder="1" applyAlignment="1">
      <alignment horizontal="center" wrapText="1"/>
    </xf>
    <xf numFmtId="0" fontId="28" fillId="4" borderId="9" xfId="0" applyFont="1" applyFill="1" applyBorder="1" applyAlignment="1">
      <alignment horizontal="center"/>
    </xf>
    <xf numFmtId="0" fontId="28" fillId="4" borderId="22" xfId="0" applyFont="1" applyFill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8" xfId="0" applyFont="1" applyBorder="1"/>
    <xf numFmtId="0" fontId="28" fillId="0" borderId="8" xfId="0" applyFont="1" applyBorder="1"/>
    <xf numFmtId="0" fontId="9" fillId="0" borderId="8" xfId="0" applyFont="1" applyBorder="1" applyAlignment="1">
      <alignment horizontal="right"/>
    </xf>
    <xf numFmtId="0" fontId="9" fillId="0" borderId="8" xfId="0" applyFont="1" applyBorder="1" applyAlignment="1">
      <alignment horizontal="left"/>
    </xf>
    <xf numFmtId="0" fontId="28" fillId="0" borderId="9" xfId="0" applyFont="1" applyBorder="1"/>
    <xf numFmtId="0" fontId="28" fillId="0" borderId="19" xfId="0" applyFont="1" applyBorder="1"/>
    <xf numFmtId="0" fontId="9" fillId="0" borderId="0" xfId="0" applyFont="1" applyAlignment="1">
      <alignment horizontal="center"/>
    </xf>
    <xf numFmtId="4" fontId="9" fillId="0" borderId="8" xfId="0" applyNumberFormat="1" applyFont="1" applyBorder="1" applyAlignment="1">
      <alignment horizontal="center" vertical="center" wrapText="1"/>
    </xf>
    <xf numFmtId="4" fontId="18" fillId="0" borderId="8" xfId="0" applyNumberFormat="1" applyFont="1" applyBorder="1" applyAlignment="1">
      <alignment horizontal="center" vertical="center" wrapText="1"/>
    </xf>
    <xf numFmtId="4" fontId="9" fillId="0" borderId="8" xfId="0" applyNumberFormat="1" applyFont="1" applyBorder="1" applyAlignment="1">
      <alignment horizontal="center" wrapText="1"/>
    </xf>
    <xf numFmtId="4" fontId="28" fillId="0" borderId="34" xfId="0" applyNumberFormat="1" applyFont="1" applyBorder="1" applyAlignment="1">
      <alignment horizontal="center" vertical="center" wrapText="1"/>
    </xf>
    <xf numFmtId="4" fontId="9" fillId="0" borderId="24" xfId="0" applyNumberFormat="1" applyFont="1" applyBorder="1" applyAlignment="1">
      <alignment horizontal="center" vertical="center" wrapText="1"/>
    </xf>
    <xf numFmtId="4" fontId="9" fillId="0" borderId="28" xfId="0" applyNumberFormat="1" applyFont="1" applyBorder="1" applyAlignment="1">
      <alignment horizontal="center" vertical="center" wrapText="1"/>
    </xf>
    <xf numFmtId="4" fontId="9" fillId="0" borderId="32" xfId="0" applyNumberFormat="1" applyFont="1" applyBorder="1" applyAlignment="1">
      <alignment horizontal="center" vertical="center" wrapText="1"/>
    </xf>
    <xf numFmtId="4" fontId="9" fillId="0" borderId="8" xfId="0" applyNumberFormat="1" applyFont="1" applyBorder="1" applyAlignment="1">
      <alignment horizontal="center" vertical="center"/>
    </xf>
    <xf numFmtId="0" fontId="33" fillId="0" borderId="9" xfId="7" applyFont="1" applyBorder="1" applyAlignment="1">
      <alignment horizontal="center" vertical="center" wrapText="1"/>
    </xf>
    <xf numFmtId="0" fontId="2" fillId="0" borderId="19" xfId="7" applyBorder="1" applyAlignment="1">
      <alignment horizontal="center" vertical="center" wrapText="1"/>
    </xf>
    <xf numFmtId="0" fontId="11" fillId="0" borderId="0" xfId="7" applyFont="1" applyAlignment="1">
      <alignment horizontal="center"/>
    </xf>
    <xf numFmtId="0" fontId="7" fillId="3" borderId="8" xfId="7" applyFont="1" applyFill="1" applyBorder="1" applyAlignment="1">
      <alignment horizontal="center" vertical="center" wrapText="1"/>
    </xf>
    <xf numFmtId="0" fontId="7" fillId="3" borderId="24" xfId="7" applyFont="1" applyFill="1" applyBorder="1" applyAlignment="1">
      <alignment horizontal="center" vertical="center" wrapText="1"/>
    </xf>
    <xf numFmtId="0" fontId="2" fillId="0" borderId="28" xfId="7" applyBorder="1" applyAlignment="1">
      <alignment vertical="center" wrapText="1"/>
    </xf>
    <xf numFmtId="0" fontId="2" fillId="0" borderId="32" xfId="7" applyBorder="1" applyAlignment="1">
      <alignment vertical="center" wrapText="1"/>
    </xf>
    <xf numFmtId="0" fontId="35" fillId="3" borderId="9" xfId="7" applyFont="1" applyFill="1" applyBorder="1" applyAlignment="1">
      <alignment horizontal="center" vertical="center" wrapText="1"/>
    </xf>
    <xf numFmtId="0" fontId="2" fillId="0" borderId="22" xfId="7" applyBorder="1" applyAlignment="1">
      <alignment horizontal="center" vertical="center" wrapText="1"/>
    </xf>
    <xf numFmtId="0" fontId="35" fillId="0" borderId="9" xfId="7" applyFont="1" applyBorder="1" applyAlignment="1">
      <alignment horizontal="center" vertical="center" wrapText="1"/>
    </xf>
    <xf numFmtId="0" fontId="35" fillId="3" borderId="8" xfId="7" applyFont="1" applyFill="1" applyBorder="1" applyAlignment="1">
      <alignment horizontal="center" vertical="center" wrapText="1"/>
    </xf>
    <xf numFmtId="0" fontId="35" fillId="0" borderId="8" xfId="7" applyFont="1" applyBorder="1" applyAlignment="1">
      <alignment horizontal="center" vertical="center" wrapText="1"/>
    </xf>
    <xf numFmtId="0" fontId="2" fillId="0" borderId="28" xfId="7" applyBorder="1" applyAlignment="1">
      <alignment wrapText="1"/>
    </xf>
    <xf numFmtId="0" fontId="2" fillId="0" borderId="32" xfId="7" applyBorder="1" applyAlignment="1">
      <alignment wrapText="1"/>
    </xf>
    <xf numFmtId="0" fontId="35" fillId="3" borderId="25" xfId="7" applyFont="1" applyFill="1" applyBorder="1" applyAlignment="1">
      <alignment horizontal="center" vertical="center" wrapText="1"/>
    </xf>
    <xf numFmtId="0" fontId="35" fillId="3" borderId="55" xfId="7" applyFont="1" applyFill="1" applyBorder="1" applyAlignment="1">
      <alignment horizontal="center" vertical="center" wrapText="1"/>
    </xf>
    <xf numFmtId="0" fontId="2" fillId="0" borderId="48" xfId="7" applyBorder="1" applyAlignment="1">
      <alignment horizontal="center" vertical="center" wrapText="1"/>
    </xf>
    <xf numFmtId="0" fontId="2" fillId="0" borderId="56" xfId="7" applyBorder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20" fillId="0" borderId="0" xfId="0" applyFont="1" applyAlignment="1">
      <alignment wrapText="1"/>
    </xf>
    <xf numFmtId="0" fontId="0" fillId="0" borderId="0" xfId="0"/>
    <xf numFmtId="0" fontId="0" fillId="0" borderId="0" xfId="0" applyAlignment="1">
      <alignment horizontal="center" wrapText="1"/>
    </xf>
    <xf numFmtId="4" fontId="21" fillId="0" borderId="34" xfId="0" applyNumberFormat="1" applyFont="1" applyBorder="1" applyAlignment="1">
      <alignment horizontal="left" wrapText="1"/>
    </xf>
    <xf numFmtId="0" fontId="0" fillId="0" borderId="34" xfId="0" applyBorder="1"/>
    <xf numFmtId="0" fontId="21" fillId="0" borderId="24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textRotation="90" wrapText="1"/>
    </xf>
    <xf numFmtId="0" fontId="21" fillId="0" borderId="28" xfId="0" applyFont="1" applyBorder="1" applyAlignment="1">
      <alignment horizontal="center" vertical="center" textRotation="90" wrapText="1"/>
    </xf>
    <xf numFmtId="0" fontId="0" fillId="0" borderId="32" xfId="0" applyBorder="1" applyAlignment="1">
      <alignment horizontal="center" vertical="center" textRotation="90" wrapText="1"/>
    </xf>
    <xf numFmtId="0" fontId="20" fillId="0" borderId="24" xfId="0" applyFont="1" applyBorder="1" applyAlignment="1">
      <alignment horizontal="center" vertical="center" textRotation="90" wrapText="1"/>
    </xf>
    <xf numFmtId="0" fontId="0" fillId="0" borderId="28" xfId="0" applyBorder="1" applyAlignment="1">
      <alignment horizontal="center" vertical="center" textRotation="90" wrapText="1"/>
    </xf>
    <xf numFmtId="0" fontId="21" fillId="0" borderId="8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textRotation="90" wrapText="1"/>
    </xf>
    <xf numFmtId="0" fontId="21" fillId="0" borderId="55" xfId="0" applyFont="1" applyBorder="1" applyAlignment="1">
      <alignment horizontal="center" vertical="center" textRotation="90" wrapText="1"/>
    </xf>
    <xf numFmtId="0" fontId="0" fillId="0" borderId="48" xfId="0" applyBorder="1" applyAlignment="1">
      <alignment horizontal="center" vertical="center" textRotation="90" wrapText="1"/>
    </xf>
    <xf numFmtId="0" fontId="0" fillId="0" borderId="56" xfId="0" applyBorder="1" applyAlignment="1">
      <alignment horizontal="center" vertical="center" textRotation="90" wrapText="1"/>
    </xf>
    <xf numFmtId="0" fontId="0" fillId="0" borderId="28" xfId="0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textRotation="90" wrapText="1"/>
    </xf>
    <xf numFmtId="0" fontId="0" fillId="0" borderId="8" xfId="0" applyBorder="1" applyAlignment="1">
      <alignment horizontal="center" vertical="center" textRotation="90" wrapText="1"/>
    </xf>
    <xf numFmtId="169" fontId="21" fillId="0" borderId="8" xfId="4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0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/>
    </xf>
    <xf numFmtId="169" fontId="21" fillId="0" borderId="24" xfId="4" applyFont="1" applyFill="1" applyBorder="1" applyAlignment="1">
      <alignment horizontal="center" vertical="center" textRotation="90" wrapText="1"/>
    </xf>
    <xf numFmtId="2" fontId="21" fillId="0" borderId="8" xfId="0" applyNumberFormat="1" applyFont="1" applyBorder="1" applyAlignment="1">
      <alignment horizontal="center" vertical="center" textRotation="90" wrapText="1"/>
    </xf>
    <xf numFmtId="0" fontId="7" fillId="0" borderId="0" xfId="0" applyFont="1" applyAlignment="1">
      <alignment horizontal="center" wrapText="1"/>
    </xf>
    <xf numFmtId="0" fontId="7" fillId="0" borderId="8" xfId="0" applyFont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textRotation="90"/>
    </xf>
    <xf numFmtId="169" fontId="15" fillId="0" borderId="8" xfId="4" applyFont="1" applyFill="1" applyBorder="1" applyAlignment="1">
      <alignment horizontal="center" vertical="center" textRotation="90" wrapText="1"/>
    </xf>
    <xf numFmtId="0" fontId="25" fillId="0" borderId="8" xfId="0" applyFont="1" applyBorder="1" applyAlignment="1">
      <alignment horizontal="center" vertical="center" textRotation="90" wrapText="1"/>
    </xf>
    <xf numFmtId="0" fontId="7" fillId="0" borderId="9" xfId="0" applyFont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22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8" xfId="0" applyBorder="1"/>
    <xf numFmtId="0" fontId="0" fillId="0" borderId="19" xfId="0" applyBorder="1" applyAlignment="1">
      <alignment horizontal="left" vertical="center" wrapText="1"/>
    </xf>
    <xf numFmtId="0" fontId="7" fillId="0" borderId="24" xfId="0" applyFont="1" applyBorder="1" applyAlignment="1">
      <alignment horizontal="center" vertical="center" wrapText="1"/>
    </xf>
    <xf numFmtId="0" fontId="3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39" fillId="0" borderId="8" xfId="0" applyFont="1" applyBorder="1"/>
    <xf numFmtId="0" fontId="6" fillId="0" borderId="8" xfId="0" applyFont="1" applyBorder="1"/>
    <xf numFmtId="0" fontId="7" fillId="0" borderId="8" xfId="0" applyFont="1" applyBorder="1" applyAlignment="1">
      <alignment wrapText="1"/>
    </xf>
    <xf numFmtId="0" fontId="7" fillId="0" borderId="8" xfId="0" applyFont="1" applyBorder="1"/>
    <xf numFmtId="0" fontId="7" fillId="0" borderId="24" xfId="0" applyFont="1" applyBorder="1"/>
    <xf numFmtId="167" fontId="6" fillId="0" borderId="8" xfId="0" applyNumberFormat="1" applyFont="1" applyBorder="1" applyProtection="1"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Protection="1">
      <protection locked="0"/>
    </xf>
    <xf numFmtId="0" fontId="7" fillId="0" borderId="32" xfId="0" applyFont="1" applyBorder="1" applyAlignment="1" applyProtection="1">
      <alignment horizontal="center" vertical="center" wrapText="1"/>
      <protection locked="0"/>
    </xf>
    <xf numFmtId="168" fontId="6" fillId="0" borderId="8" xfId="0" applyNumberFormat="1" applyFont="1" applyBorder="1" applyProtection="1">
      <protection locked="0"/>
    </xf>
    <xf numFmtId="0" fontId="6" fillId="0" borderId="8" xfId="0" applyFont="1" applyBorder="1" applyAlignment="1">
      <alignment wrapText="1"/>
    </xf>
    <xf numFmtId="9" fontId="6" fillId="0" borderId="8" xfId="0" applyNumberFormat="1" applyFont="1" applyBorder="1"/>
    <xf numFmtId="166" fontId="6" fillId="0" borderId="8" xfId="0" applyNumberFormat="1" applyFont="1" applyBorder="1" applyAlignment="1">
      <alignment vertical="center"/>
    </xf>
  </cellXfs>
  <cellStyles count="10">
    <cellStyle name="Обычный" xfId="0" builtinId="0"/>
    <cellStyle name="Обычный 2" xfId="3" xr:uid="{42DDF0D5-2531-470F-A4C8-8DE492B5E7D2}"/>
    <cellStyle name="Обычный 2 2 2 3 2 2" xfId="5" xr:uid="{C7C14C47-DF4E-4AB5-9BE9-0115B13F93C4}"/>
    <cellStyle name="Обычный 2 2 2 3 2 2 2" xfId="6" xr:uid="{DC961C1C-D909-4A83-844B-3024E4A9E564}"/>
    <cellStyle name="Обычный 2 5" xfId="8" xr:uid="{390A1A5B-32B6-4594-ADCF-0D08930605FF}"/>
    <cellStyle name="Обычный 3" xfId="2" xr:uid="{F2B01652-DBD8-4F42-AC23-335527B8F17E}"/>
    <cellStyle name="Обычный 4" xfId="7" xr:uid="{F00AC457-7A5B-4543-A48B-EB2C7792DB3A}"/>
    <cellStyle name="Обычный 5" xfId="9" xr:uid="{B52D8989-E9AD-4AAD-A5ED-20C8F080CF12}"/>
    <cellStyle name="Процентный" xfId="1" builtinId="5"/>
    <cellStyle name="Финансовый 2" xfId="4" xr:uid="{A85750CF-5AC5-4471-8B8A-368E044CB29F}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33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externalLink" Target="externalLinks/externalLink9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externalLink" Target="externalLinks/externalLink7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d1\DB\Tereza\EVRAZ%20-%20Reporting%20package\2006\Aktiva%20a%20pasiva\Aktiva%20a%20pasiva%20200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3;&#1091;&#1089;&#1077;&#1083;&#1100;&#1097;&#1080;&#1082;&#1086;&#1074;/&#1086;&#1090;%20&#1064;&#1077;&#1089;&#1090;&#1072;&#1082;&#1086;&#1074;&#1086;&#1081;/!2023%20&#1056;&#1045;&#1043;&#1059;&#1051;&#1048;&#1056;&#1054;&#1042;&#1040;&#1053;&#1048;&#1045;/&#1085;&#1072;%202023/&#1085;&#1072;%2020220501/&#1087;&#1088;&#1080;&#1083;%202%20&#1090;&#1072;&#1073;&#1083;%201-2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IAS%20&amp;%20GAAP%20%20Reports\IAS%20&amp;%20GAAP%20YEAR%202002\2002%20Q3%20Consolidation%20Model\A%20Consolidation%20&amp;%20Reporting\GAAP%20&amp;%20IAS%20Group%20TB%20&amp;%20Reports%20Q3%20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reuters\&#1056;&#1072;&#1073;&#1086;&#1095;&#1080;&#1081;%20&#1089;&#1090;&#1086;&#1083;\Artem's\Fixed%20Income\&#1072;&#1096;&#1095;&#1091;&#1074;%20&#1096;&#1090;&#1089;&#1097;&#1100;&#1091;\PUBLIC\BLOOMBERG\gazpru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euters/&#1056;&#1072;&#1073;&#1086;&#1095;&#1080;&#1081;%20&#1089;&#1090;&#1086;&#1083;/Artem's/Fixed%20Income/&#1072;&#1096;&#1095;&#1091;&#1074;%20&#1096;&#1090;&#1089;&#1097;&#1100;&#1091;/PUBLIC/BLOOMBERG/gazpr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reuters\&#1056;&#1072;&#1073;&#1086;&#1095;&#1080;&#1081;%20&#1089;&#1090;&#1086;&#1083;\Documents%20and%20Settings\matvean\Local%20Settings\Temporary%20Internet%20Files\OLK4D9\RUR_Calc_new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euters/&#1056;&#1072;&#1073;&#1086;&#1095;&#1080;&#1081;%20&#1089;&#1090;&#1086;&#1083;/Documents%20and%20Settings/matvean/Local%20Settings/Temporary%20Internet%20Files/OLK4D9/RUR_Calc_new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7;&#1072;&#1087;&#1082;&#1072;%20&#1086;&#1073;&#1084;&#1077;&#1085;&#1072;\&#1045;&#1048;&#1040;&#1057;\&#1055;&#1088;&#1080;&#1096;&#1083;&#1086;\15.05.07\tset.net.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mihaylov_sv\&#1056;&#1072;&#1073;&#1086;&#1095;&#1080;&#1081;%20&#1089;&#1090;&#1086;&#1083;\&#1055;&#1072;&#1082;&#1077;&#1090;%20&#1076;&#1083;&#1103;%20&#1087;&#1088;&#1077;&#1079;&#1077;&#1085;&#1090;&#1072;&#1094;&#1080;&#1080;%201%20&#1082;&#1074;&#1072;&#1088;&#1090;&#1072;&#1083;&#1072;%202007&#1075;\&#1059;&#1089;&#1090;&#1072;&#1088;&#1077;&#1074;&#1096;&#1072;&#1103;%20&#1080;&#1085;&#1092;&#1086;&#1088;&#1084;&#1072;&#1094;&#1080;&#1103;\&#1059;&#1056;%20&#1087;&#1086;%20&#1062;&#1060;&#1054;%2002.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\&#1087;&#1072;&#1087;&#1082;&#1072;%20&#1086;&#1073;&#1084;&#1077;&#1085;&#1072;\Users\&#1052;&#1072;&#1088;&#1082;&#1086;&#1074;&#1072;&#1054;&#1042;\&#1056;&#1072;&#1073;&#1086;&#1090;&#1072;\&#1040;&#1053;&#1040;&#1051;&#1048;&#1047;\2019\&#1086;&#1090;%20&#1058;&#1057;&#1054;%202020%20(21.05.2019)\&#1045;&#1074;&#1088;&#1072;&#1079;&#1069;&#1085;&#1077;&#1088;&#1075;&#1086;&#1058;&#1088;&#1072;&#1085;&#10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ktiva-skutečnost"/>
      <sheetName val="pasiva-skutečnost"/>
      <sheetName val="VZZ - skutečnost"/>
      <sheetName val="aktiva-plán"/>
      <sheetName val="pasiva-plán"/>
      <sheetName val="VZZ - plán"/>
      <sheetName val="pasiva_skutečnost"/>
      <sheetName val="СводЕАХ"/>
      <sheetName val="Лист1 (2)"/>
      <sheetName val="Balance Sheet"/>
      <sheetName val="полугодие"/>
      <sheetName val="Справочники"/>
      <sheetName val="ФИНПЛАН"/>
      <sheetName val="pasiva-skute?nost"/>
      <sheetName val="Фин план"/>
      <sheetName val="Languages"/>
      <sheetName val="MCS"/>
      <sheetName val="форма 6.1"/>
      <sheetName val="Y96LTEBHTMP2"/>
      <sheetName val="КлассНТМК"/>
      <sheetName val="КлассЗСМК"/>
      <sheetName val="FX rates"/>
      <sheetName val="план"/>
      <sheetName val="факт"/>
      <sheetName val="CurRates"/>
      <sheetName val="дек.разв.2011"/>
      <sheetName val="ОВИ_Группы"/>
      <sheetName val=" Форма П6.1 "/>
      <sheetName val="СВОД Ф15"/>
      <sheetName val="Настройки"/>
      <sheetName val="июнь пл-факт _изм"/>
      <sheetName val="19 CAPEX"/>
      <sheetName val="П ПП_МП"/>
      <sheetName val="rem"/>
      <sheetName val="Aktiva a pasiva 2006"/>
      <sheetName val="Откл_ по фин_ рез"/>
      <sheetName val="сводная"/>
      <sheetName val="ТАБЛИЦЫ"/>
      <sheetName val="9м"/>
      <sheetName val="3-01"/>
      <sheetName val="Sheet Index"/>
      <sheetName val="Variables"/>
      <sheetName val="пр-во_июль"/>
      <sheetName val="ДИТ"/>
      <sheetName val="сортамент"/>
      <sheetName val="1997 fin. res."/>
      <sheetName val="exch. rates"/>
      <sheetName val="Мероприятия"/>
      <sheetName val="MODEL"/>
      <sheetName val="ВГОК 2011"/>
      <sheetName val="EC552378 Corp Cusip8"/>
      <sheetName val="TT333718 Govt"/>
      <sheetName val="ЗСМК"/>
      <sheetName val="Цеховые"/>
      <sheetName val="Центральные"/>
      <sheetName val="карта метрик"/>
      <sheetName val="пл_выруч_В-Р"/>
      <sheetName val="Imp. Sensitivity"/>
      <sheetName val="Streamcore"/>
      <sheetName val="ER"/>
      <sheetName val="Лист27"/>
      <sheetName val="Лист28"/>
      <sheetName val="Лист29"/>
      <sheetName val="Assumptions"/>
      <sheetName val="Inputs"/>
      <sheetName val="SETKI"/>
      <sheetName val="нормы 5 лет"/>
      <sheetName val="PL"/>
      <sheetName val="Sales_prices"/>
      <sheetName val="Рабочий"/>
      <sheetName val="EBITDA Bridges v Budget"/>
      <sheetName val="2001"/>
      <sheetName val="Контроль"/>
      <sheetName val="Реестр 26.11.08"/>
      <sheetName val="ост ТМЦ"/>
      <sheetName val="Приложение 4"/>
      <sheetName val="Движение по месяцам"/>
      <sheetName val="Телефоны"/>
      <sheetName val="f_1"/>
      <sheetName val="Справ"/>
      <sheetName val="COMPS"/>
      <sheetName val="2012г."/>
      <sheetName val="Контрагенты"/>
      <sheetName val="DATA"/>
      <sheetName val="9 мес12"/>
      <sheetName val="окт12"/>
      <sheetName val="ноя12"/>
      <sheetName val="дек12"/>
      <sheetName val="1 пол12"/>
      <sheetName val="4. Ratios"/>
      <sheetName val="Виды затрат"/>
      <sheetName val="Единицы консолидации"/>
      <sheetName val="Счета"/>
      <sheetName val="Виды движения"/>
      <sheetName val="setup"/>
      <sheetName val="Otchet"/>
      <sheetName val="Взз"/>
      <sheetName val="Январь"/>
      <sheetName val="производство"/>
      <sheetName val="Configuration"/>
      <sheetName val="Лист1"/>
      <sheetName val="ф.2.3"/>
      <sheetName val="Отгрузка"/>
      <sheetName val="Поставка"/>
      <sheetName val="Сталь"/>
      <sheetName val="Title"/>
      <sheetName val="KPI 2014_дробление"/>
      <sheetName val="Данные для расчета"/>
      <sheetName val="BEX_AR"/>
      <sheetName val="BEX_Associates"/>
      <sheetName val="BEX_BSRP_OLD"/>
      <sheetName val="BEX_Eq"/>
      <sheetName val="BEX_Expenses_CY"/>
      <sheetName val="BEX_Expenses_PY"/>
      <sheetName val="BEX_Expenses1"/>
      <sheetName val="BEX_Income_Tax"/>
      <sheetName val="BEX_Intangibles"/>
      <sheetName val="BEX_Inventory"/>
      <sheetName val="BEX_invest_unit"/>
      <sheetName val="BEX_invest_unit_OLD"/>
      <sheetName val="BEX_MAIN"/>
      <sheetName val="BEX_MAIN_BS_RP"/>
      <sheetName val="BEX_MAIN_PL"/>
      <sheetName val="BEX_partner"/>
      <sheetName val="BEX_partner_CAD"/>
      <sheetName val="BEX_partner_CZK"/>
      <sheetName val="BEX_partner_EUR"/>
      <sheetName val="BEX_partner_OLD"/>
      <sheetName val="BEX_partner_OTH"/>
      <sheetName val="BEX_partner_RUB"/>
      <sheetName val="BEX_partner_UAH"/>
      <sheetName val="BEX_partner_USD"/>
      <sheetName val="BEX_partner_ZAR"/>
      <sheetName val="BEX_PP_E"/>
      <sheetName val="BEX_Provisions"/>
      <sheetName val="Content"/>
      <sheetName val="3. CFS"/>
      <sheetName val="9a. PP&amp;E"/>
      <sheetName val="10. Intangibles"/>
      <sheetName val="14.2 NRV allowance"/>
      <sheetName val="8. Income tax"/>
      <sheetName val="14.1 Inventory"/>
      <sheetName val="6.2 COS"/>
      <sheetName val="1.2  BS-IS 2009"/>
      <sheetName val="GAP для проработки"/>
      <sheetName val="4."/>
      <sheetName val="2.2 HSVC slag unprep"/>
      <sheetName val="2.1  HSVC slag prepared"/>
      <sheetName val="2.3  NTMK Slag"/>
      <sheetName val="5. Changes in WIP_FG (SAP)"/>
      <sheetName val="5. Changes in WIP_FG (SAP) (2)"/>
      <sheetName val="Production data"/>
      <sheetName val="3.2 Sales to Vanchem"/>
      <sheetName val="1. Production"/>
      <sheetName val="3.1 Sales"/>
      <sheetName val="26.11"/>
      <sheetName val="НТМК Сталь"/>
      <sheetName val="посты"/>
      <sheetName val="Ф15 (Секвестр)1"/>
      <sheetName val="на 12.09.14"/>
      <sheetName val="Общий 1"/>
      <sheetName val="Формат 2"/>
      <sheetName val="06.11"/>
      <sheetName val="дсп"/>
      <sheetName val=""/>
      <sheetName val="База"/>
      <sheetName val="Megamind"/>
      <sheetName val="UFOP (factor)"/>
      <sheetName val="UFOP (data)"/>
      <sheetName val="Ф11"/>
      <sheetName val="Ф7"/>
      <sheetName val="Ф20"/>
      <sheetName val="Ф6"/>
      <sheetName val="ПП"/>
      <sheetName val="Ф2.3"/>
      <sheetName val="Таштагол_т.т"/>
      <sheetName val="1 Общая информация"/>
      <sheetName val="Параметры"/>
      <sheetName val="Shadow"/>
      <sheetName val="Доход_расход"/>
      <sheetName val="КОП"/>
      <sheetName val="Леневка"/>
      <sheetName val="МВЦ"/>
      <sheetName val="Никомед"/>
      <sheetName val="Охотник"/>
      <sheetName val="РЭУ"/>
      <sheetName val="УДУ"/>
      <sheetName val="Уралец"/>
      <sheetName val="ЦКиИ"/>
      <sheetName val="Финансы"/>
      <sheetName val="9.1"/>
      <sheetName val="10"/>
      <sheetName val="Библиотека"/>
      <sheetName val="VZZ_-_skutečnost"/>
      <sheetName val="VZZ_-_plán"/>
      <sheetName val="Лист1_(2)"/>
      <sheetName val="Balance_Sheet"/>
      <sheetName val="Фин_план"/>
      <sheetName val="FX_rates"/>
      <sheetName val="Aktiva_a_pasiva_2006"/>
      <sheetName val="Откл__по_фин__рез"/>
      <sheetName val="Sheet_Index"/>
      <sheetName val="1997_fin__res_"/>
      <sheetName val="exch__rates"/>
      <sheetName val="ВГОК_2011"/>
      <sheetName val="EC552378_Corp_Cusip8"/>
      <sheetName val="TT333718_Govt"/>
      <sheetName val="карта_метрик"/>
      <sheetName val="Imp__Sensitivity"/>
      <sheetName val="ост_ТМЦ"/>
      <sheetName val="Приложение_4"/>
      <sheetName val="нормы_5_лет"/>
      <sheetName val="2012г_"/>
      <sheetName val="EBITDA_Bridges_v_Budget"/>
      <sheetName val="Реестр_26_11_08"/>
      <sheetName val="9_мес12"/>
      <sheetName val="1_пол12"/>
      <sheetName val="4__Ratios"/>
      <sheetName val="Виды_затрат"/>
      <sheetName val="Единицы_консолидации"/>
      <sheetName val="Виды_движения"/>
      <sheetName val="Движение_по_месяцам"/>
      <sheetName val="форма_6_1"/>
      <sheetName val="дек_разв_2011"/>
      <sheetName val="_Форма_П6_1_"/>
      <sheetName val="СВОД_Ф15"/>
      <sheetName val="FCF"/>
      <sheetName val="станции дороги"/>
      <sheetName val="ПЛАН ПЛАТЕЖЕЙ НА"/>
      <sheetName val="СЕНТЯБРЬ++"/>
      <sheetName val="СЕНТЯБРЬ--"/>
      <sheetName val="Оглавление"/>
      <sheetName val="7_Простои"/>
      <sheetName val="Узкие места"/>
      <sheetName val="Выручка"/>
      <sheetName val="Смета"/>
      <sheetName val="Цены реализации"/>
      <sheetName val="Продажи_план_ММД"/>
      <sheetName val="1_Summary"/>
      <sheetName val="Цены входящие_1"/>
      <sheetName val="Цены входящие_2"/>
      <sheetName val="_Запасы"/>
      <sheetName val="13_ Вспом_ и энергетика _2_"/>
      <sheetName val="Ремонты и ОВИ"/>
      <sheetName val="15_ Инвестпрогр_"/>
      <sheetName val="5_ Цены вх_ сырья"/>
      <sheetName val="5_ Влияние цен на сырье"/>
      <sheetName val="6_ Расход"/>
      <sheetName val="7_ Ремонты _ ОВИ"/>
      <sheetName val="7_ Пример графика"/>
      <sheetName val="7_ вариант 2"/>
      <sheetName val="7_ прил_ прод_ть рем_"/>
      <sheetName val="Вспом_ материалы"/>
      <sheetName val="8_ PL"/>
      <sheetName val="Слайд vc_fc_cc"/>
      <sheetName val="9_ Сарех Свод"/>
      <sheetName val="4_ KPI"/>
      <sheetName val="6_ Исходная инф_"/>
      <sheetName val="Мощности"/>
      <sheetName val="6_ Мощности ГОКи"/>
      <sheetName val="Материалы СЦ"/>
      <sheetName val="2 Параметры"/>
      <sheetName val="Грузополучатели - список"/>
      <sheetName val="Справочник"/>
      <sheetName val="4_ГОКи"/>
      <sheetName val="ф.14"/>
      <sheetName val="статьи ЕФО"/>
      <sheetName val="pasiva-skute_nost"/>
      <sheetName val="Смета  январь"/>
      <sheetName val="исх"/>
      <sheetName val="Ф14"/>
      <sheetName val="20 Коммерческие расходы"/>
      <sheetName val="декабрь факт"/>
      <sheetName val="Plan_acc"/>
      <sheetName val="ENA 9.30.14"/>
      <sheetName val="3.2.1. Report"/>
      <sheetName val="3.2 P&amp;L"/>
      <sheetName val="бюджет"/>
      <sheetName val="отчет"/>
      <sheetName val="MAIN_page"/>
      <sheetName val="4 Программа повышения эфф-сти"/>
      <sheetName val="4 ППЭ кратко (2)"/>
      <sheetName val="SALES CZK"/>
      <sheetName val="cahh cost конц"/>
      <sheetName val="Service"/>
      <sheetName val="Структура портфеля"/>
      <sheetName val="Banka"/>
      <sheetName val="каталог"/>
      <sheetName val="Справочник ГП"/>
      <sheetName val="Структура выручки"/>
      <sheetName val="Страна"/>
      <sheetName val="Прочие компании"/>
      <sheetName val="Компании группы"/>
      <sheetName val="Формы"/>
      <sheetName val="1п"/>
      <sheetName val="Вспомогательный"/>
      <sheetName val="SpInputs"/>
      <sheetName val="COGS _base_"/>
      <sheetName val="CashFlows"/>
      <sheetName val="XLR_NoRangeSheet"/>
      <sheetName val="Info"/>
      <sheetName val=" Расчет ЭКГ №49 "/>
      <sheetName val="Выпадающий список"/>
      <sheetName val="Финансирование (руб)"/>
      <sheetName val="Справочник БЕ Организаций"/>
      <sheetName val="Позиции "/>
      <sheetName val="Статусы"/>
      <sheetName val="свод ПП (ДЭФ)"/>
      <sheetName val="v1"/>
      <sheetName val="v2"/>
      <sheetName val="v2 (для гист.)"/>
      <sheetName val="СВОД для отправки"/>
      <sheetName val="Матрица целей"/>
      <sheetName val="Статус ZBB"/>
      <sheetName val="Статус ZBB (кол-во идей)"/>
      <sheetName val="Статус ZBB (эффект по идеям)"/>
      <sheetName val="Свод по цехам"/>
      <sheetName val="Прочее"/>
      <sheetName val="УГЭ"/>
      <sheetName val="КХП"/>
      <sheetName val="КПС"/>
      <sheetName val="Лист4"/>
      <sheetName val="Свод по мероприятиям"/>
      <sheetName val="ЦПШБ"/>
      <sheetName val="ЦРМО-3"/>
      <sheetName val="Матрица целей ФЛЦ"/>
      <sheetName val="ФЛЦ"/>
      <sheetName val="Матрица целей КЦ"/>
      <sheetName val="КЦ"/>
      <sheetName val="Прочие мероприятия"/>
      <sheetName val="Матрица целей КСЦ"/>
      <sheetName val="КСЦ"/>
      <sheetName val="Матрица целей РБЦ"/>
      <sheetName val="РБЦ"/>
      <sheetName val="Матрица целей ДЦ"/>
      <sheetName val="ДЦ"/>
      <sheetName val="сопоставление с целью"/>
      <sheetName val="Матрица целей (без В)"/>
      <sheetName val="сопоставление с целью (без В)"/>
      <sheetName val="Гистограмма"/>
      <sheetName val="brew rub"/>
      <sheetName val="КлассНKМК"/>
      <sheetName val="Index"/>
      <sheetName val="Tables"/>
      <sheetName val="Tools"/>
      <sheetName val="Лист2"/>
      <sheetName val="zan_osn"/>
      <sheetName val="ФРВ_250_1"/>
    </sheetNames>
    <sheetDataSet>
      <sheetData sheetId="0">
        <row r="1">
          <cell r="A1" t="str">
            <v xml:space="preserve">V?TKOVICE STEEL, a.s. </v>
          </cell>
        </row>
      </sheetData>
      <sheetData sheetId="1" refreshError="1">
        <row r="1">
          <cell r="A1" t="str">
            <v xml:space="preserve">VÍTKOVICE STEEL, a.s. </v>
          </cell>
        </row>
        <row r="15">
          <cell r="A15" t="str">
            <v xml:space="preserve">    Oceňovací rozdíly z přecenění při přeměnách</v>
          </cell>
        </row>
        <row r="16">
          <cell r="A16" t="str">
            <v xml:space="preserve">  Rezervní fondy, neděl. fond a ostatní fondy ze zisku</v>
          </cell>
        </row>
        <row r="17">
          <cell r="A17" t="str">
            <v xml:space="preserve">    Zákonný rezervní fond/Nedělitelný fond</v>
          </cell>
        </row>
        <row r="18">
          <cell r="A18" t="str">
            <v xml:space="preserve">    Statutární a ostatní fondy</v>
          </cell>
        </row>
        <row r="19">
          <cell r="A19" t="str">
            <v xml:space="preserve">  Výsledek hospodaření minulých let</v>
          </cell>
        </row>
        <row r="20">
          <cell r="A20" t="str">
            <v xml:space="preserve">    Nerozdělený zisk (neuhrazená ztráta) minulých let</v>
          </cell>
        </row>
        <row r="21">
          <cell r="A21" t="str">
            <v xml:space="preserve">    Výsledek hospodaření ve schvalovacím řízení</v>
          </cell>
        </row>
        <row r="22">
          <cell r="A22" t="str">
            <v xml:space="preserve"> Výsledek hospodaření běžného účetního období (+/-)</v>
          </cell>
        </row>
        <row r="23">
          <cell r="A23" t="str">
            <v>Cizí zdroje</v>
          </cell>
        </row>
        <row r="24">
          <cell r="A24" t="str">
            <v xml:space="preserve">  Rezervy</v>
          </cell>
        </row>
        <row r="25">
          <cell r="A25" t="str">
            <v xml:space="preserve">    Rezervy podle zvláštních právních předpisů</v>
          </cell>
        </row>
        <row r="35">
          <cell r="A35" t="str">
            <v xml:space="preserve">    Vydané dluhopisy</v>
          </cell>
          <cell r="C35">
            <v>0</v>
          </cell>
        </row>
        <row r="36">
          <cell r="A36" t="str">
            <v xml:space="preserve">    Dlouhodobé směnky k úhradě</v>
          </cell>
          <cell r="C36">
            <v>0</v>
          </cell>
        </row>
        <row r="37">
          <cell r="A37" t="str">
            <v xml:space="preserve">    Dohadné účty pasivní</v>
          </cell>
          <cell r="C37">
            <v>0</v>
          </cell>
        </row>
        <row r="38">
          <cell r="A38" t="str">
            <v xml:space="preserve">    Jiné závazky</v>
          </cell>
          <cell r="C38">
            <v>0</v>
          </cell>
        </row>
        <row r="39">
          <cell r="A39" t="str">
            <v xml:space="preserve">    Odložený daňový závazek</v>
          </cell>
          <cell r="C39">
            <v>0</v>
          </cell>
        </row>
        <row r="40">
          <cell r="A40" t="str">
            <v xml:space="preserve">  Krátkodobé závazky</v>
          </cell>
          <cell r="C40">
            <v>1746135</v>
          </cell>
        </row>
        <row r="41">
          <cell r="A41" t="str">
            <v xml:space="preserve">    Závazky z obchodních vztahů</v>
          </cell>
          <cell r="C41">
            <v>1545243</v>
          </cell>
        </row>
        <row r="42">
          <cell r="A42" t="str">
            <v xml:space="preserve">    Závazky k ovládaným a řízeným osobám</v>
          </cell>
          <cell r="C42">
            <v>0</v>
          </cell>
        </row>
        <row r="43">
          <cell r="A43" t="str">
            <v xml:space="preserve">    Závazky k účetním jednotkám pod podst.vlivem</v>
          </cell>
          <cell r="C43">
            <v>0</v>
          </cell>
        </row>
        <row r="44">
          <cell r="A44" t="str">
            <v xml:space="preserve">    Závazky ke společníkům, členům dr. a účastníkům sdruž.</v>
          </cell>
          <cell r="C44">
            <v>0</v>
          </cell>
        </row>
        <row r="45">
          <cell r="A45" t="str">
            <v xml:space="preserve">    Závazky k zaměstnancům</v>
          </cell>
          <cell r="C45">
            <v>30589</v>
          </cell>
        </row>
        <row r="46">
          <cell r="A46" t="str">
            <v xml:space="preserve">    Závazky ze sociálního zabezpečení a zdrav. pojištění</v>
          </cell>
          <cell r="C46">
            <v>18628</v>
          </cell>
        </row>
        <row r="47">
          <cell r="A47" t="str">
            <v xml:space="preserve">    Stát - daňové závazky a dotace</v>
          </cell>
          <cell r="C47">
            <v>8773</v>
          </cell>
        </row>
        <row r="48">
          <cell r="A48" t="str">
            <v xml:space="preserve">    Krátkodobé přijaté zálohy</v>
          </cell>
          <cell r="C48">
            <v>94899</v>
          </cell>
        </row>
      </sheetData>
      <sheetData sheetId="2" refreshError="1"/>
      <sheetData sheetId="3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>
        <row r="1">
          <cell r="B1">
            <v>0</v>
          </cell>
        </row>
      </sheetData>
      <sheetData sheetId="323"/>
      <sheetData sheetId="324">
        <row r="1">
          <cell r="B1">
            <v>0</v>
          </cell>
        </row>
      </sheetData>
      <sheetData sheetId="325"/>
      <sheetData sheetId="326">
        <row r="1">
          <cell r="B1">
            <v>0</v>
          </cell>
        </row>
      </sheetData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 1"/>
      <sheetName val="таб 2"/>
      <sheetName val="таб 3 "/>
      <sheetName val="таб 4"/>
      <sheetName val="таб 5"/>
      <sheetName val="таб 6"/>
      <sheetName val="таб 7"/>
      <sheetName val="таб 8"/>
      <sheetName val="таб 9"/>
      <sheetName val="таб 10"/>
      <sheetName val="таб 11"/>
      <sheetName val="таб 12"/>
      <sheetName val="таб 13"/>
      <sheetName val="таб 14"/>
      <sheetName val="таб 15"/>
      <sheetName val="таб 16"/>
      <sheetName val="таб 17"/>
      <sheetName val="таб 18"/>
      <sheetName val="таб 19"/>
      <sheetName val="таб 20"/>
      <sheetName val="таб 21"/>
      <sheetName val="таб 22"/>
      <sheetName val="таб 23"/>
      <sheetName val="таб 24"/>
      <sheetName val="таб 25"/>
      <sheetName val="таб 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 Comparative GAAP"/>
      <sheetName val="Group Comparative IAS"/>
      <sheetName val="R-U IAS History"/>
      <sheetName val="Cash Flow Working"/>
      <sheetName val="REPO"/>
      <sheetName val="TB GAAP"/>
      <sheetName val="TB IAS"/>
      <sheetName val="Income Statement"/>
      <sheetName val="Balance Sheet"/>
      <sheetName val="Cash Flow"/>
      <sheetName val="G-I-F Total"/>
      <sheetName val="G-I-F (RU)"/>
      <sheetName val="G-I-F (UA)"/>
      <sheetName val="FLash IAS"/>
      <sheetName val="Loans"/>
      <sheetName val="Cash Flow support"/>
      <sheetName val="Income Statement Russia and Ukr"/>
      <sheetName val="Class A Shares Outstanding"/>
      <sheetName val="Class B Shares Outstanding"/>
      <sheetName val="Dilutive Shares Outstanding"/>
      <sheetName val="EPS Working"/>
      <sheetName val="Share Price 2002"/>
      <sheetName val="RE Working"/>
      <sheetName val="Change of Equity"/>
      <sheetName val="Sheet1"/>
      <sheetName val="Sheet2"/>
      <sheetName val="Sheet3"/>
      <sheetName val="1-ЭСПЦ"/>
      <sheetName val="COMPS"/>
      <sheetName val="BEX_Expenses_CY"/>
      <sheetName val="BEX_Expenses_PY"/>
      <sheetName val="BEX_MAIN_PL"/>
      <sheetName val="0_33"/>
      <sheetName val="БДДС month (ф)"/>
      <sheetName val="БДДС month (п)"/>
      <sheetName val="Параметры"/>
      <sheetName val="КВ 2008"/>
      <sheetName val="XLR_NoRangeSheet"/>
      <sheetName val="июль"/>
      <sheetName val="база"/>
      <sheetName val="июнь"/>
      <sheetName val="январь"/>
      <sheetName val="февраль"/>
      <sheetName val="март"/>
      <sheetName val="апрель"/>
      <sheetName val="май"/>
      <sheetName val="август"/>
      <sheetName val="сентябрь"/>
      <sheetName val="октябрь"/>
      <sheetName val="ноябрь"/>
      <sheetName val="декабрь"/>
      <sheetName val="infl_rates"/>
      <sheetName val="PL"/>
      <sheetName val="ф 12"/>
      <sheetName val="Data"/>
      <sheetName val="Лист1"/>
      <sheetName val="коэф."/>
      <sheetName val="GAAP &amp; IAS Group TB &amp; Reports Q"/>
      <sheetName val="Info"/>
      <sheetName val="ИТР_РАБ_2010"/>
      <sheetName val="assumptions"/>
      <sheetName val="RUS"/>
      <sheetName val="2 Параметры"/>
      <sheetName val="rem"/>
      <sheetName val="Справочники"/>
      <sheetName val="BEX_AR"/>
      <sheetName val="BEX_Associates"/>
      <sheetName val="BEX_BSRP_OLD"/>
      <sheetName val="BEX_Eq"/>
      <sheetName val="BEX_Expenses1"/>
      <sheetName val="BEX_Income_Tax"/>
      <sheetName val="BEX_Intangibles"/>
      <sheetName val="BEX_Inventory"/>
      <sheetName val="BEX_invest_unit"/>
      <sheetName val="BEX_invest_unit_OLD"/>
      <sheetName val="BEX_MAIN_BS_RP"/>
      <sheetName val="BEX_partner_CAD"/>
      <sheetName val="BEX_partner_CZK"/>
      <sheetName val="BEX_partner_EUR"/>
      <sheetName val="BEX_partner_OLD"/>
      <sheetName val="BEX_partner_OTH"/>
      <sheetName val="BEX_partner_RUB"/>
      <sheetName val="BEX_partner_UAH"/>
      <sheetName val="BEX_partner_USD"/>
      <sheetName val="BEX_partner_ZAR"/>
      <sheetName val="BEX_PP_E"/>
      <sheetName val="BEX_Provisions"/>
      <sheetName val="Справочник предприятий"/>
      <sheetName val="Справочник статей бюджета"/>
      <sheetName val="ListOfSheets"/>
      <sheetName val="Свод"/>
      <sheetName val="автоприцепы"/>
      <sheetName val="предприятия"/>
      <sheetName val="спр"/>
      <sheetName val="Проверочная вкладка"/>
      <sheetName val="Проверочная вкладка для PL"/>
      <sheetName val="Group_Comparative_GAAP"/>
      <sheetName val="Group_Comparative_IAS"/>
      <sheetName val="R-U_IAS_History"/>
      <sheetName val="Cash_Flow_Working"/>
      <sheetName val="TB_GAAP"/>
      <sheetName val="TB_IAS"/>
      <sheetName val="Income_Statement"/>
      <sheetName val="Balance_Sheet"/>
      <sheetName val="Cash_Flow"/>
      <sheetName val="G-I-F_Total"/>
      <sheetName val="G-I-F_(RU)"/>
      <sheetName val="G-I-F_(UA)"/>
      <sheetName val="FLash_IAS"/>
      <sheetName val="Cash_Flow_support"/>
      <sheetName val="Income_Statement_Russia_and_Ukr"/>
      <sheetName val="Class_A_Shares_Outstanding"/>
      <sheetName val="Class_B_Shares_Outstanding"/>
      <sheetName val="Dilutive_Shares_Outstanding"/>
      <sheetName val="EPS_Working"/>
      <sheetName val="Share_Price_2002"/>
      <sheetName val="RE_Working"/>
      <sheetName val="Change_of_Equity"/>
      <sheetName val="LDE"/>
      <sheetName val="In2"/>
      <sheetName val="Дивизион"/>
      <sheetName val="Списки"/>
      <sheetName val="HR"/>
      <sheetName val="1"/>
      <sheetName val="С"/>
      <sheetName val="Group_Comparative_GAAP1"/>
      <sheetName val="Group_Comparative_IAS1"/>
      <sheetName val="R-U_IAS_History1"/>
      <sheetName val="Cash_Flow_Working1"/>
      <sheetName val="TB_GAAP1"/>
      <sheetName val="TB_IAS1"/>
      <sheetName val="Income_Statement1"/>
      <sheetName val="Balance_Sheet1"/>
      <sheetName val="Cash_Flow1"/>
      <sheetName val="G-I-F_Total1"/>
      <sheetName val="G-I-F_(RU)1"/>
      <sheetName val="G-I-F_(UA)1"/>
      <sheetName val="FLash_IAS1"/>
      <sheetName val="Cash_Flow_support1"/>
      <sheetName val="Income_Statement_Russia_and_Uk1"/>
      <sheetName val="Class_A_Shares_Outstanding1"/>
      <sheetName val="Class_B_Shares_Outstanding1"/>
      <sheetName val="Dilutive_Shares_Outstanding1"/>
      <sheetName val="EPS_Working1"/>
      <sheetName val="Share_Price_20021"/>
      <sheetName val="RE_Working1"/>
      <sheetName val="Change_of_Equity1"/>
      <sheetName val="БДДС_month_(ф)"/>
      <sheetName val="БДДС_month_(п)"/>
      <sheetName val="КВ_2008"/>
      <sheetName val="ф_12"/>
      <sheetName val="коэф_"/>
      <sheetName val="GAAP_&amp;_IAS_Group_TB_&amp;_Reports_Q"/>
      <sheetName val="2_Параметры"/>
      <sheetName val="Справочник_предприятий"/>
      <sheetName val="Справочник_статей_бюджета"/>
      <sheetName val="Проверочная_вкладка"/>
      <sheetName val="Проверочная_вкладка_для_PL"/>
      <sheetName val="Справочник"/>
      <sheetName val="1530"/>
      <sheetName val="Статьи пост затрат"/>
      <sheetName val="Статьи-ОД"/>
      <sheetName val="Статьи"/>
      <sheetName val="Лист3"/>
      <sheetName val="Содержание"/>
      <sheetName val="BS"/>
      <sheetName val="1240"/>
      <sheetName val="TB"/>
      <sheetName val="Движение РСД"/>
      <sheetName val="Лист2"/>
      <sheetName val="Справочник видов затрат "/>
      <sheetName val="Список ЕАХ"/>
      <sheetName val="Справочник 2013"/>
      <sheetName val="new Справочник 2014"/>
      <sheetName val="Справочник 2014"/>
      <sheetName val="Справочник с 01.05.2015"/>
      <sheetName val="Справочник 2015"/>
      <sheetName val="Reimb cost-support docs mat"/>
      <sheetName val="Contracts add.attributes"/>
      <sheetName val="Currency"/>
      <sheetName val="Rates"/>
      <sheetName val="2013"/>
      <sheetName val="База1"/>
      <sheetName val="Costs"/>
      <sheetName val="s"/>
      <sheetName val="Банки"/>
      <sheetName val="Сценарные условия"/>
      <sheetName val="АПК(2012)"/>
      <sheetName val="исход. дан."/>
      <sheetName val="Returns"/>
      <sheetName val="Cover &amp; Parameters"/>
      <sheetName val="ВН_НДЗ_график"/>
      <sheetName val="пр-во"/>
      <sheetName val="Продажи реальные и прогноз 20 л"/>
      <sheetName val="Inputs Sheet"/>
      <sheetName val="TOC"/>
      <sheetName val="Динамика"/>
      <sheetName val="Master Inputs Start here"/>
      <sheetName val="BU"/>
      <sheetName val="статика"/>
      <sheetName val="Cover _ Parameters"/>
      <sheetName val="Brew rub"/>
      <sheetName val="PARAMETRES"/>
      <sheetName val="Cover_&amp;_Parameters"/>
      <sheetName val="Справочник_филиалов"/>
      <sheetName val="коэф_1"/>
      <sheetName val="GAAP_&amp;_IAS_Group_TB_&amp;_Reports_1"/>
      <sheetName val="Cover_&amp;_Parameters1"/>
      <sheetName val="List"/>
      <sheetName val="Blédina cumul"/>
      <sheetName val="allocat"/>
      <sheetName val="diff03"/>
      <sheetName val="спецпивот"/>
      <sheetName val="Структура ПП"/>
      <sheetName val="Для списков"/>
      <sheetName val="СводТК (БПУ)"/>
      <sheetName val="Расш"/>
      <sheetName val="ТМЦ"/>
      <sheetName val="расц"/>
      <sheetName val="техн"/>
      <sheetName val="сах св"/>
      <sheetName val="оз пш"/>
      <sheetName val="люпин"/>
      <sheetName val="яр пш"/>
      <sheetName val="яр яч"/>
      <sheetName val="оз яч"/>
      <sheetName val="пив яч"/>
      <sheetName val="оз рожь"/>
      <sheetName val="овес"/>
      <sheetName val="рапс"/>
      <sheetName val="горох"/>
      <sheetName val="соя"/>
      <sheetName val="трит"/>
      <sheetName val="греч"/>
      <sheetName val="подс"/>
      <sheetName val="кук зер"/>
      <sheetName val="кук сил"/>
      <sheetName val="мн тр"/>
      <sheetName val="одн тр"/>
      <sheetName val="лен"/>
      <sheetName val="горч"/>
      <sheetName val="рис"/>
      <sheetName val="оз рыж"/>
      <sheetName val="яр рыж"/>
      <sheetName val="сафл"/>
      <sheetName val="пары"/>
      <sheetName val="Birim Fiyatlar"/>
      <sheetName val="Kar Oranlari"/>
      <sheetName val="Birim Fiyat Analizi"/>
      <sheetName val="Endirekt Kadro"/>
      <sheetName val="список"/>
      <sheetName val="4. C-F"/>
      <sheetName val="Data Validation"/>
      <sheetName val="Справочник с 01 02 2017"/>
      <sheetName val="IF (10)"/>
      <sheetName val="Ф-расх.часть"/>
      <sheetName val="июль-дек"/>
      <sheetName val="Компании группы"/>
      <sheetName val="Исх. данные"/>
      <sheetName val="Проект"/>
      <sheetName val="Компания"/>
      <sheetName val="Опции"/>
      <sheetName val="Анализ"/>
      <sheetName val="1.411.1"/>
      <sheetName val="1,3 новая"/>
      <sheetName val="ИнвестицииСвод"/>
      <sheetName val="Понедельно"/>
      <sheetName val="PD.5_2"/>
      <sheetName val="PD.5_1"/>
      <sheetName val="Итог по НПО "/>
      <sheetName val="Баланс (Ф1)"/>
      <sheetName val="1.401.2"/>
      <sheetName val="П"/>
      <sheetName val="3.3.31."/>
      <sheetName val="формаДДС_пЛОХ_ЛОХЛкмесяц03_ДАШв"/>
      <sheetName val="К1_МП"/>
      <sheetName val="СП_Ед. изм"/>
      <sheetName val="Database (RUR)Mar YTD"/>
      <sheetName val="4. NWABC"/>
      <sheetName val="Title"/>
      <sheetName val="ПРИЛОЖЕНИЕ 2"/>
      <sheetName val="DCF_GA"/>
      <sheetName val="5001"/>
      <sheetName val="5003"/>
      <sheetName val="5002"/>
      <sheetName val="5008"/>
      <sheetName val="5006"/>
      <sheetName val="5007"/>
      <sheetName val="5005"/>
      <sheetName val="5004"/>
      <sheetName val="Классификатор затрат"/>
      <sheetName val="Group_Comparative_GAAP2"/>
      <sheetName val="Group_Comparative_IAS2"/>
      <sheetName val="R-U_IAS_History2"/>
      <sheetName val="Cash_Flow_Working2"/>
      <sheetName val="TB_GAAP2"/>
      <sheetName val="TB_IAS2"/>
      <sheetName val="Income_Statement2"/>
      <sheetName val="Balance_Sheet2"/>
      <sheetName val="Cash_Flow2"/>
      <sheetName val="G-I-F_Total2"/>
      <sheetName val="G-I-F_(RU)2"/>
      <sheetName val="G-I-F_(UA)2"/>
      <sheetName val="FLash_IAS2"/>
      <sheetName val="Cash_Flow_support2"/>
      <sheetName val="Income_Statement_Russia_and_Uk2"/>
      <sheetName val="Class_A_Shares_Outstanding2"/>
      <sheetName val="Class_B_Shares_Outstanding2"/>
      <sheetName val="Dilutive_Shares_Outstanding2"/>
      <sheetName val="EPS_Working2"/>
      <sheetName val="Share_Price_20022"/>
      <sheetName val="RE_Working2"/>
      <sheetName val="Change_of_Equity2"/>
      <sheetName val="Inputs_Sheet"/>
      <sheetName val="БДДС_month_(ф)1"/>
      <sheetName val="БДДС_month_(п)1"/>
      <sheetName val="КВ_20081"/>
      <sheetName val="ф_121"/>
      <sheetName val="2_Параметры1"/>
      <sheetName val="Справочник_предприятий1"/>
      <sheetName val="Справочник_статей_бюджета1"/>
      <sheetName val="Проверочная_вкладка1"/>
      <sheetName val="Проверочная_вкладка_для_PL1"/>
      <sheetName val="Статьи_пост_затрат"/>
      <sheetName val="PriceSummary"/>
      <sheetName val="Taşeron Endireği"/>
      <sheetName val="Personnel"/>
      <sheetName val="Продажи_реальные_и_прогноз_20_л"/>
      <sheetName val="hiddenSheet"/>
      <sheetName val="справочник доп. аналитики"/>
      <sheetName val="корр-ки"/>
      <sheetName val="смета"/>
      <sheetName val="Data-Do-Not-Delete"/>
      <sheetName val="BU Right to Grow"/>
      <sheetName val="Инстр"/>
      <sheetName val="1_Vol"/>
      <sheetName val="2_KPI"/>
      <sheetName val="1.1_Vol"/>
      <sheetName val="3_PL"/>
      <sheetName val="4_VIC_Сахар"/>
      <sheetName val="4_VIC_Крупа"/>
      <sheetName val="4_VIC_жиП"/>
      <sheetName val="5_VLC"/>
      <sheetName val="6_MC"/>
      <sheetName val="7_CC"/>
      <sheetName val="9_IT"/>
      <sheetName val="8_FIX"/>
      <sheetName val="10_CO"/>
      <sheetName val="11_Проч. ФР"/>
      <sheetName val="12_ CAPEX"/>
      <sheetName val="12.1_ CAPEX_Д."/>
      <sheetName val="12.2_ CAPEX_Р."/>
      <sheetName val="13_HR"/>
      <sheetName val="14_BS"/>
      <sheetName val="17.1_сверка IC_Баланс"/>
      <sheetName val="16_WC"/>
      <sheetName val="17_CF"/>
      <sheetName val="6.1_сверка IC_БДР"/>
      <sheetName val="18_УУ корр"/>
      <sheetName val="18.1_Кагат-е"/>
      <sheetName val="15.2_компании"/>
      <sheetName val="16.3_БДР"/>
      <sheetName val="16.4_Баланс"/>
      <sheetName val="19_2600801"/>
      <sheetName val="20_Тран-рт"/>
      <sheetName val="21_ТЭР"/>
      <sheetName val="22_АХР"/>
      <sheetName val="23_Прочие"/>
      <sheetName val="24_ОСВ"/>
      <sheetName val="25_Стр-ра ГК"/>
      <sheetName val="5_Передача_Затрат"/>
      <sheetName val="КОНТРОЛЬ PL"/>
      <sheetName val="КОНТРОЛЬ BS"/>
      <sheetName val="Б_РC"/>
      <sheetName val="РС "/>
      <sheetName val="Жом НИ"/>
      <sheetName val="Жом по мес."/>
      <sheetName val="Меласса НИ"/>
      <sheetName val="Меласса по мес."/>
      <sheetName val="Бетаин"/>
      <sheetName val="Рафинат НИ"/>
      <sheetName val="Рафинат по мес."/>
      <sheetName val="adhoc"/>
      <sheetName val="Sales month"/>
      <sheetName val="Sales YTD"/>
      <sheetName val="B2B Sugar"/>
      <sheetName val="B2C Sugar"/>
      <sheetName val="B2C Cereal"/>
      <sheetName val="assump"/>
      <sheetName val="Controls"/>
      <sheetName val="LBO Model"/>
      <sheetName val="1.Расчет-отчет "/>
      <sheetName val="1.Расчет-отчет  (2)"/>
      <sheetName val="вопросы"/>
      <sheetName val="Цены"/>
      <sheetName val="1.Расчет-отчет Consumer"/>
      <sheetName val="коэф_2"/>
      <sheetName val="GAAP_&amp;_IAS_Group_TB_&amp;_Reports_2"/>
      <sheetName val="Cover_&amp;_Parameters2"/>
      <sheetName val="Blédina_cumul"/>
      <sheetName val="Сценарные_условия"/>
      <sheetName val="Признаки"/>
      <sheetName val="таблица по договорам"/>
      <sheetName val="клиенты"/>
      <sheetName val="kur-parite"/>
      <sheetName val="A"/>
      <sheetName val="Ilgili Atasman"/>
      <sheetName val="PGG"/>
      <sheetName val="Alanlar"/>
      <sheetName val="ЦZET"/>
      <sheetName val="Analiz"/>
      <sheetName val="04-Sunum"/>
      <sheetName val="08-Ekipman Back-Up"/>
      <sheetName val="07-PGG"/>
      <sheetName val="Cost BOQ"/>
      <sheetName val="16.Veri Bankası ve Kabuller"/>
      <sheetName val="05.Detay"/>
      <sheetName val="13-Genel Gider Back-up"/>
      <sheetName val="15.5-Betonarme Maliyet Atasman"/>
      <sheetName val="11.Ekipman Back-up"/>
      <sheetName val="09.İscilik Back-up"/>
      <sheetName val="08.Proje&amp;Malzeme Back-up"/>
      <sheetName val="10.Taseron Back-up"/>
      <sheetName val="03.Kontrat Bilgileri"/>
      <sheetName val="14-Demirbas Back-up"/>
      <sheetName val="01.Kapak"/>
      <sheetName val="Katsayilar"/>
      <sheetName val="BOQ"/>
      <sheetName val="Concrete Cost Sheet"/>
      <sheetName val="Skla.Muko"/>
      <sheetName val="17_УО (2)"/>
      <sheetName val="на 1 тн"/>
      <sheetName val="натуральные"/>
      <sheetName val="Пр-во_Ф (2)"/>
      <sheetName val="поголовье_надой"/>
      <sheetName val="постоянные"/>
      <sheetName val="Дерево_РБ-1 "/>
      <sheetName val="Корма РБ-1"/>
      <sheetName val="Дерево_РБ_2 к БП"/>
      <sheetName val="пост админ РБ 2"/>
      <sheetName val="переменные РБ_2"/>
      <sheetName val="Структура"/>
      <sheetName val="порог"/>
      <sheetName val="перем, пост админ"/>
      <sheetName val="надой РБ_1"/>
      <sheetName val="переменные РБ_1"/>
      <sheetName val="постоянные РБ_1"/>
      <sheetName val="административные РБ_1 "/>
      <sheetName val="Цели и задачи"/>
      <sheetName val="Произ показ РБ_1"/>
      <sheetName val="PwP_13"/>
      <sheetName val="PwP_13 (2)"/>
      <sheetName val="PwP_13 РБ_1"/>
      <sheetName val="Корма РБ2 расш"/>
      <sheetName val="структура мясо_РБ"/>
      <sheetName val="Пр-во (2)"/>
      <sheetName val="Бал"/>
      <sheetName val="БДДС"/>
      <sheetName val="19_УО (2)"/>
      <sheetName val="Ф2"/>
      <sheetName val="БДР"/>
      <sheetName val="Объем"/>
      <sheetName val="ФОТ"/>
      <sheetName val="Пр"/>
      <sheetName val="ПЖ"/>
      <sheetName val="ПП"/>
      <sheetName val="ПА"/>
      <sheetName val="Выр_SS"/>
      <sheetName val="НЗП-ГП"/>
      <sheetName val="Дерево_НИ_РБ(по БУ)"/>
      <sheetName val="ФА_РБ"/>
      <sheetName val="Дерево_мес"/>
      <sheetName val="Продажи (мес.)"/>
      <sheetName val=" ФА_месяц"/>
      <sheetName val="Продажи(НИ)"/>
      <sheetName val="структура мясо мес"/>
      <sheetName val="Дерево_НИ"/>
      <sheetName val="структура мясо НИ"/>
      <sheetName val="Пр-во_Ф"/>
      <sheetName val="Выр_SS_Ф"/>
      <sheetName val="ПП_Ф"/>
      <sheetName val="ПЖ_Ф"/>
      <sheetName val="ПА_Ф"/>
      <sheetName val="Пр_ДР"/>
      <sheetName val="на 1тн_Ф"/>
      <sheetName val="НЗП-ГП_Ф"/>
      <sheetName val="Pwp_5"/>
      <sheetName val="Pwp_7"/>
      <sheetName val="PwP_9"/>
      <sheetName val="PwP_11"/>
      <sheetName val="PwP_12"/>
      <sheetName val="ТЭР"/>
      <sheetName val="PwP_13 (3)"/>
      <sheetName val="PwP_15"/>
      <sheetName val="Корма"/>
      <sheetName val="Оборот"/>
      <sheetName val="ОП_мол"/>
      <sheetName val="ОП_КРС"/>
      <sheetName val="Дерево_мес_РБ"/>
      <sheetName val=" ФА_НИ"/>
      <sheetName val="Ф2_УО"/>
      <sheetName val="ФОТ_УО"/>
      <sheetName val="Молоко_УО"/>
      <sheetName val="Выр_SS_УО"/>
      <sheetName val="2_УО"/>
      <sheetName val="3_УО"/>
      <sheetName val="4_БДР с Упр кор"/>
      <sheetName val="6_УО"/>
      <sheetName val="7_УО"/>
      <sheetName val="11_УО"/>
      <sheetName val="13_УО"/>
      <sheetName val="15_УО"/>
      <sheetName val="17_УО"/>
      <sheetName val="19_УО"/>
      <sheetName val="27_УО"/>
      <sheetName val="21_УО"/>
      <sheetName val="21.1_УО"/>
      <sheetName val="21.2_УО"/>
      <sheetName val="Сод"/>
      <sheetName val="Титул"/>
      <sheetName val="затрат"/>
      <sheetName val=""/>
      <sheetName val="Категории льгот"/>
      <sheetName val="2.1 ФОТ и страховые взносы"/>
      <sheetName val="1.3 ФОТ и страховые взносы"/>
      <sheetName val="Ratios"/>
      <sheetName val="Common-Size"/>
      <sheetName val="FCF"/>
      <sheetName val="Schedules"/>
      <sheetName val="Proj. Bal."/>
      <sheetName val="Steel reorganization"/>
      <sheetName val="CAPEX"/>
      <sheetName val="Sensitivity analysis"/>
      <sheetName val="Plan_acc"/>
      <sheetName val="НТМК"/>
      <sheetName val="рсч"/>
      <sheetName val="БДР УУ"/>
      <sheetName val="Natl Consult Reg."/>
      <sheetName val="10"/>
      <sheetName val="5"/>
      <sheetName val="14"/>
      <sheetName val="Движение_РСД"/>
      <sheetName val="Справочник_видов_затрат_"/>
      <sheetName val="Список_ЕАХ"/>
      <sheetName val="Справочник_2013"/>
      <sheetName val="new_Справочник_2014"/>
      <sheetName val="Справочник_2014"/>
      <sheetName val="Справочник_с_01_05_2015"/>
      <sheetName val="Справочник_2015"/>
      <sheetName val="Reimb_cost-support_docs_mat"/>
      <sheetName val="#ССЫЛКА"/>
      <sheetName val="Проект2002"/>
      <sheetName val="Бизнес план"/>
      <sheetName val="Service"/>
      <sheetName val="Навигатор"/>
      <sheetName val="Indice Precos Mes"/>
      <sheetName val="ЗСМК (2)"/>
      <sheetName val="Откл. по фин. рез"/>
      <sheetName val="сводная"/>
      <sheetName val="TDSheet"/>
      <sheetName val="ЦФО"/>
      <sheetName val="Статьи БДР"/>
      <sheetName val="статьи БДДС"/>
      <sheetName val="Справочник с 01.01.20"/>
      <sheetName val="GLC_ratios_Jun"/>
      <sheetName val="СтатьиОборотов"/>
      <sheetName val="LE plans"/>
      <sheetName val="Data for lists"/>
      <sheetName val="Data_Validation"/>
      <sheetName val="LE_plans"/>
      <sheetName val="Wages"/>
      <sheetName val="Bridge GM BYN"/>
      <sheetName val="MAPPING"/>
      <sheetName val="PL план 2017 "/>
      <sheetName val="Мэппинг ДО-Объект"/>
      <sheetName val="Корректировки помесячно"/>
      <sheetName val="UNITSCHD"/>
      <sheetName val="Adam-Saat Hesabi"/>
      <sheetName val="Concrete Sheet"/>
      <sheetName val="Offsets &amp; Other Costs"/>
      <sheetName val="Summary"/>
      <sheetName val="ANLZ"/>
      <sheetName val="ÖZET"/>
      <sheetName val="Finansal tamamlanma Eğrisi"/>
      <sheetName val="Rate-Code"/>
      <sheetName val="Kabuller"/>
      <sheetName val="Tesisat Ekibi CG"/>
      <sheetName val="Шаблон помесячно"/>
      <sheetName val="Proforma"/>
      <sheetName val="Исх"/>
      <sheetName val="Именованные списки"/>
      <sheetName val="Поставщики"/>
      <sheetName val="Структура 2015"/>
      <sheetName val="Списки техники"/>
      <sheetName val="44 итого"/>
      <sheetName val="Факт"/>
      <sheetName val="План"/>
      <sheetName val="всп"/>
      <sheetName val="филиала"/>
      <sheetName val="СпрФункции"/>
      <sheetName val="СпрСтЗатрат"/>
      <sheetName val=" Цена акции 2002"/>
      <sheetName val="Forecast"/>
      <sheetName val="16"/>
      <sheetName val="50"/>
      <sheetName val="TESİSAT"/>
      <sheetName val="_dropDownSheet"/>
      <sheetName val="Статьи БДДС для ФОРМУЛ"/>
      <sheetName val="СПРАВОЧНИК СТАТЕЙ БДДС"/>
      <sheetName val="Виды сырья"/>
      <sheetName val="ЮЛ-ЦФО"/>
      <sheetName val="Group_Comparative_GAAP3"/>
      <sheetName val="Group_Comparative_IAS3"/>
      <sheetName val="R-U_IAS_History3"/>
      <sheetName val="Cash_Flow_Working3"/>
      <sheetName val="TB_GAAP3"/>
      <sheetName val="TB_IAS3"/>
      <sheetName val="Income_Statement3"/>
      <sheetName val="Balance_Sheet3"/>
      <sheetName val="Cash_Flow3"/>
      <sheetName val="G-I-F_Total3"/>
      <sheetName val="G-I-F_(RU)3"/>
      <sheetName val="G-I-F_(UA)3"/>
      <sheetName val="FLash_IAS3"/>
      <sheetName val="Cash_Flow_support3"/>
      <sheetName val="Income_Statement_Russia_and_Uk3"/>
      <sheetName val="Class_A_Shares_Outstanding3"/>
      <sheetName val="Class_B_Shares_Outstanding3"/>
      <sheetName val="Dilutive_Shares_Outstanding3"/>
      <sheetName val="EPS_Working3"/>
      <sheetName val="Share_Price_20023"/>
      <sheetName val="RE_Working3"/>
      <sheetName val="Change_of_Equity3"/>
      <sheetName val="БДДС_month_(ф)2"/>
      <sheetName val="БДДС_month_(п)2"/>
      <sheetName val="КВ_20082"/>
      <sheetName val="ф_122"/>
      <sheetName val="коэф_3"/>
      <sheetName val="GAAP_&amp;_IAS_Group_TB_&amp;_Reports_3"/>
      <sheetName val="2_Параметры2"/>
      <sheetName val="Справочник_предприятий2"/>
      <sheetName val="Справочник_статей_бюджета2"/>
      <sheetName val="Проверочная_вкладка2"/>
      <sheetName val="Проверочная_вкладка_для_PL2"/>
      <sheetName val="Статьи_пост_затрат1"/>
      <sheetName val="Движение_РСД1"/>
      <sheetName val="Справочник_видов_затрат_1"/>
      <sheetName val="Список_ЕАХ1"/>
      <sheetName val="Справочник_20131"/>
      <sheetName val="new_Справочник_20141"/>
      <sheetName val="Справочник_20141"/>
      <sheetName val="Справочник_с_01_05_20151"/>
      <sheetName val="Справочник_20151"/>
      <sheetName val="Reimb_cost-support_docs_mat1"/>
      <sheetName val="Contracts_add_attributes"/>
      <sheetName val="Сценарные_условия1"/>
      <sheetName val="Cover_&amp;_Parameters3"/>
      <sheetName val="Продажи_реальные_и_прогноз_20_1"/>
      <sheetName val="исход__дан_"/>
      <sheetName val="Inputs_Sheet1"/>
      <sheetName val="Master_Inputs_Start_here"/>
      <sheetName val="Cover___Parameters"/>
      <sheetName val="Brew_rub"/>
      <sheetName val="Blédina_cumul1"/>
      <sheetName val="Структура_ПП"/>
      <sheetName val="Для_списков"/>
      <sheetName val="СводТК_(БПУ)"/>
      <sheetName val="сах_св"/>
      <sheetName val="оз_пш"/>
      <sheetName val="яр_пш"/>
      <sheetName val="яр_яч"/>
      <sheetName val="оз_яч"/>
      <sheetName val="пив_яч"/>
      <sheetName val="оз_рожь"/>
      <sheetName val="кук_зер"/>
      <sheetName val="кук_сил"/>
      <sheetName val="мн_тр"/>
      <sheetName val="одн_тр"/>
      <sheetName val="оз_рыж"/>
      <sheetName val="яр_рыж"/>
      <sheetName val="Birim_Fiyatlar"/>
      <sheetName val="Kar_Oranlari"/>
      <sheetName val="Birim_Fiyat_Analizi"/>
      <sheetName val="Endirekt_Kadro"/>
      <sheetName val="4__C-F"/>
      <sheetName val="Компании_группы"/>
      <sheetName val="IF_(10)"/>
      <sheetName val="Ф-расх_часть"/>
      <sheetName val="Справочник_с_01_02_2017"/>
      <sheetName val="Исх__данные"/>
      <sheetName val="1_411_1"/>
      <sheetName val="1,3_новая"/>
      <sheetName val="PD_5_2"/>
      <sheetName val="PD_5_1"/>
      <sheetName val="Итог_по_НПО_"/>
      <sheetName val="Баланс_(Ф1)"/>
      <sheetName val="1_401_2"/>
      <sheetName val="3_3_31_"/>
      <sheetName val="Database_(RUR)Mar_YTD"/>
      <sheetName val="4__NWABC"/>
      <sheetName val="СП_Ед__изм"/>
      <sheetName val="ПРИЛОЖЕНИЕ_2"/>
      <sheetName val="Классификатор_затрат"/>
      <sheetName val="Taşeron_Endireği"/>
      <sheetName val="справочник_доп__аналитики"/>
      <sheetName val="BU_Right_to_Grow"/>
      <sheetName val="1_1_Vol"/>
      <sheetName val="11_Проч__ФР"/>
      <sheetName val="12__CAPEX"/>
      <sheetName val="12_1__CAPEX_Д_"/>
      <sheetName val="12_2__CAPEX_Р_"/>
      <sheetName val="17_1_сверка_IC_Баланс"/>
      <sheetName val="6_1_сверка_IC_БДР"/>
      <sheetName val="18_УУ_корр"/>
      <sheetName val="18_1_Кагат-е"/>
      <sheetName val="15_2_компании"/>
      <sheetName val="16_3_БДР"/>
      <sheetName val="16_4_Баланс"/>
      <sheetName val="25_Стр-ра_ГК"/>
      <sheetName val="КОНТРОЛЬ_PL"/>
      <sheetName val="КОНТРОЛЬ_BS"/>
      <sheetName val="РС_"/>
      <sheetName val="Жом_НИ"/>
      <sheetName val="Жом_по_мес_"/>
      <sheetName val="Меласса_НИ"/>
      <sheetName val="Меласса_по_мес_"/>
      <sheetName val="Рафинат_НИ"/>
      <sheetName val="Рафинат_по_мес_"/>
      <sheetName val="Sales_month"/>
      <sheetName val="Sales_YTD"/>
      <sheetName val="B2B_Sugar"/>
      <sheetName val="B2C_Sugar"/>
      <sheetName val="B2C_Cereal"/>
      <sheetName val="LBO_Model"/>
      <sheetName val="1_Расчет-отчет_"/>
      <sheetName val="1_Расчет-отчет__(2)"/>
      <sheetName val="1_Расчет-отчет_Consumer"/>
      <sheetName val="таблица_по_договорам"/>
      <sheetName val="Ilgili_Atasman"/>
      <sheetName val="08-Ekipman_Back-Up"/>
      <sheetName val="Cost_BOQ"/>
      <sheetName val="16_Veri_Bankası_ve_Kabuller"/>
      <sheetName val="05_Detay"/>
      <sheetName val="13-Genel_Gider_Back-up"/>
      <sheetName val="15_5-Betonarme_Maliyet_Atasman"/>
      <sheetName val="11_Ekipman_Back-up"/>
      <sheetName val="09_İscilik_Back-up"/>
      <sheetName val="08_Proje&amp;Malzeme_Back-up"/>
      <sheetName val="10_Taseron_Back-up"/>
      <sheetName val="03_Kontrat_Bilgileri"/>
      <sheetName val="14-Demirbas_Back-up"/>
      <sheetName val="01_Kapak"/>
      <sheetName val="Concrete_Cost_Sheet"/>
      <sheetName val="Skla_Muko"/>
      <sheetName val="17_УО_(2)"/>
      <sheetName val="на_1_тн"/>
      <sheetName val="Пр-во_Ф_(2)"/>
      <sheetName val="Дерево_РБ-1_"/>
      <sheetName val="Корма_РБ-1"/>
      <sheetName val="Дерево_РБ_2_к_БП"/>
      <sheetName val="пост_админ_РБ_2"/>
      <sheetName val="переменные_РБ_2"/>
      <sheetName val="перем,_пост_админ"/>
      <sheetName val="надой_РБ_1"/>
      <sheetName val="переменные_РБ_1"/>
      <sheetName val="постоянные_РБ_1"/>
      <sheetName val="административные_РБ_1_"/>
      <sheetName val="Цели_и_задачи"/>
      <sheetName val="Произ_показ_РБ_1"/>
      <sheetName val="PwP_13_(2)"/>
      <sheetName val="PwP_13_РБ_1"/>
      <sheetName val="Корма_РБ2_расш"/>
      <sheetName val="структура_мясо_РБ"/>
      <sheetName val="Пр-во_(2)"/>
      <sheetName val="19_УО_(2)"/>
      <sheetName val="Дерево_НИ_РБ(по_БУ)"/>
      <sheetName val="Продажи_(мес_)"/>
      <sheetName val="_ФА_месяц"/>
      <sheetName val="структура_мясо_мес"/>
      <sheetName val="структура_мясо_НИ"/>
      <sheetName val="на_1тн_Ф"/>
      <sheetName val="PwP_13_(3)"/>
      <sheetName val="_ФА_НИ"/>
      <sheetName val="4_БДР_с_Упр_кор"/>
      <sheetName val="21_1_УО"/>
      <sheetName val="21_2_УО"/>
      <sheetName val="Категории_льгот"/>
      <sheetName val="2_1_ФОТ_и_страховые_взносы"/>
      <sheetName val="1_3_ФОТ_и_страховые_взносы"/>
      <sheetName val="Proj__Bal_"/>
      <sheetName val="Steel_reorganization"/>
      <sheetName val="Sensitivity_analysis"/>
      <sheetName val="БДР_УУ"/>
      <sheetName val="Natl_Consult_Reg_"/>
      <sheetName val="Бизнес_план"/>
      <sheetName val="Indice_Precos_Mes"/>
      <sheetName val="Откл__по_фин__ре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/>
      <sheetData sheetId="255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 refreshError="1"/>
      <sheetData sheetId="326" refreshError="1"/>
      <sheetData sheetId="327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/>
      <sheetData sheetId="569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552378 Corp Cusip8"/>
      <sheetName val="TT333718 Govt"/>
      <sheetName val="Sheet2"/>
      <sheetName val="Sheet3"/>
      <sheetName val="BlooData"/>
      <sheetName val="Values"/>
      <sheetName val="COMPS"/>
      <sheetName val="1-ЭСПЦ"/>
      <sheetName val="BEX_MAIN"/>
      <sheetName val="Share Price 2002"/>
      <sheetName val="assumptions"/>
      <sheetName val="Settings"/>
      <sheetName val="BEX_BSRP_OLD"/>
      <sheetName val="BEX_Expenses_CY"/>
      <sheetName val="BEX_Expenses_PY"/>
      <sheetName val="BEX_MAIN_BS_RP"/>
      <sheetName val="BEX_MAIN_PL"/>
      <sheetName val="Terms"/>
      <sheetName val="BEX_TAX"/>
      <sheetName val="BEX_TAX_1"/>
      <sheetName val="Восстановление обесценения ОС"/>
      <sheetName val="BEX_IU"/>
      <sheetName val="Цеховые"/>
      <sheetName val="Центральные"/>
      <sheetName val="план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552378 Corp Cusip8"/>
      <sheetName val="TT333718 Govt"/>
      <sheetName val="Sheet2"/>
      <sheetName val="Sheet3"/>
      <sheetName val="BlooData"/>
      <sheetName val="Values"/>
      <sheetName val="COMPS"/>
      <sheetName val="1-ЭСПЦ"/>
      <sheetName val="BEX_MAIN"/>
      <sheetName val="Share Price 2002"/>
      <sheetName val="assumptions"/>
      <sheetName val="Settings"/>
      <sheetName val="BEX_BSRP_OLD"/>
      <sheetName val="BEX_Expenses_CY"/>
      <sheetName val="BEX_Expenses_PY"/>
      <sheetName val="BEX_MAIN_BS_RP"/>
      <sheetName val="BEX_MAIN_PL"/>
      <sheetName val="Terms"/>
      <sheetName val="BEX_TAX"/>
      <sheetName val="BEX_TAX_1"/>
      <sheetName val="Восстановление обесценения ОС"/>
      <sheetName val="BEX_IU"/>
      <sheetName val="Цеховые"/>
      <sheetName val="Центральные"/>
      <sheetName val="план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_page"/>
      <sheetName val="RUR-base"/>
      <sheetName val="Feed page"/>
      <sheetName val="reuter_chains"/>
      <sheetName val="Assumptions"/>
      <sheetName val="EC552378 Corp Cusip8"/>
      <sheetName val="TT333718 Govt"/>
      <sheetName val="Цеховые"/>
      <sheetName val="Центральные"/>
      <sheetName val="XLR_NoRangeSheet"/>
      <sheetName val="Sets"/>
      <sheetName val="кварталы"/>
      <sheetName val="полугодие"/>
      <sheetName val="Вып.П.П."/>
      <sheetName val="База"/>
      <sheetName val="Структура портфеля"/>
      <sheetName val="стр.2"/>
      <sheetName val="Вып_П_П_"/>
      <sheetName val="BlooData"/>
      <sheetName val="Values"/>
      <sheetName val="MACRO"/>
      <sheetName val="St"/>
      <sheetName val="Счета"/>
      <sheetName val="2 Параметры"/>
      <sheetName val="1 Общая информация"/>
      <sheetName val="4 Смета"/>
      <sheetName val="14 Итоги"/>
      <sheetName val="7 Кредит"/>
      <sheetName val="2001"/>
      <sheetName val="Сталь"/>
      <sheetName val="CurRates"/>
      <sheetName val="MEF 2004"/>
      <sheetName val="КлассЗСМК"/>
      <sheetName val="Справ"/>
      <sheetName val="Лист1"/>
      <sheetName val="Контроль"/>
      <sheetName val="График"/>
      <sheetName val="план"/>
      <sheetName val="Input_Assumptions"/>
      <sheetName val="Акт сверки с ЗСМК"/>
      <sheetName val="Data USA Cdn$"/>
      <sheetName val="Data USA US$"/>
      <sheetName val="Inputs"/>
      <sheetName val="январь"/>
      <sheetName val="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_page"/>
      <sheetName val="RUR-base"/>
      <sheetName val="Feed page"/>
      <sheetName val="reuter_chains"/>
      <sheetName val="Assumptions"/>
      <sheetName val="EC552378 Corp Cusip8"/>
      <sheetName val="TT333718 Govt"/>
      <sheetName val="Цеховые"/>
      <sheetName val="Центральные"/>
      <sheetName val="XLR_NoRangeSheet"/>
      <sheetName val="Sets"/>
      <sheetName val="кварталы"/>
      <sheetName val="полугодие"/>
      <sheetName val="Вып.П.П."/>
      <sheetName val="База"/>
      <sheetName val="Структура портфеля"/>
      <sheetName val="стр.2"/>
      <sheetName val="Вып_П_П_"/>
      <sheetName val="BlooData"/>
      <sheetName val="Values"/>
      <sheetName val="MACRO"/>
      <sheetName val="St"/>
      <sheetName val="Счета"/>
      <sheetName val="2 Параметры"/>
      <sheetName val="1 Общая информация"/>
      <sheetName val="4 Смета"/>
      <sheetName val="14 Итоги"/>
      <sheetName val="7 Кредит"/>
      <sheetName val="2001"/>
      <sheetName val="Сталь"/>
      <sheetName val="CurRates"/>
      <sheetName val="MEF 2004"/>
      <sheetName val="КлассЗСМК"/>
      <sheetName val="Справ"/>
      <sheetName val="Лист1"/>
      <sheetName val="Контроль"/>
      <sheetName val="График"/>
      <sheetName val="план"/>
      <sheetName val="Input_Assumptions"/>
      <sheetName val="Акт сверки с ЗСМК"/>
      <sheetName val="Data USA Cdn$"/>
      <sheetName val="Data USA US$"/>
      <sheetName val="Inputs"/>
      <sheetName val="январь"/>
      <sheetName val="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P2.1"/>
      <sheetName val="25"/>
      <sheetName val="P2.2"/>
      <sheetName val="перекрестка"/>
      <sheetName val="Ф-1 (для АО-энерго)"/>
      <sheetName val="Ф-2 (для АО-энерго)"/>
      <sheetName val="TEHSHEET"/>
      <sheetName val="17_1"/>
      <sheetName val="Ф_1 _для АО_энерго_"/>
      <sheetName val="Ф_2 _для АО_энерго_"/>
      <sheetName val="КлассЗСМК"/>
      <sheetName val="1.12 (пер)"/>
      <sheetName val="4. NWABC"/>
      <sheetName val="FST5"/>
    </sheetNames>
    <sheetDataSet>
      <sheetData sheetId="0" refreshError="1"/>
      <sheetData sheetId="1"/>
      <sheetData sheetId="2">
        <row r="13">
          <cell r="E13" t="str">
            <v>Введите название региона</v>
          </cell>
        </row>
      </sheetData>
      <sheetData sheetId="3" refreshError="1"/>
      <sheetData sheetId="4"/>
      <sheetData sheetId="5"/>
      <sheetData sheetId="6"/>
      <sheetData sheetId="7">
        <row r="10">
          <cell r="E10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</sheetData>
      <sheetData sheetId="8"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/>
      <sheetData sheetId="10"/>
      <sheetData sheetId="11">
        <row r="8">
          <cell r="E8">
            <v>0</v>
          </cell>
        </row>
      </sheetData>
      <sheetData sheetId="12"/>
      <sheetData sheetId="13"/>
      <sheetData sheetId="14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>
        <row r="6">
          <cell r="C6" t="str">
            <v>Введите название региона</v>
          </cell>
        </row>
      </sheetData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ПВ"/>
      <sheetName val="ФД"/>
      <sheetName val="ДИТ"/>
      <sheetName val="ДП"/>
      <sheetName val="ДСП"/>
      <sheetName val="КОиСИ"/>
      <sheetName val="ДБ"/>
      <sheetName val="Гл. инженер"/>
      <sheetName val="Дир. по производству"/>
      <sheetName val="АХА"/>
      <sheetName val="Дир. по сбыту"/>
      <sheetName val="Дир. по снабжению"/>
      <sheetName val="ПРИЛОЖЕНИЕ 2"/>
      <sheetName val="MAIN_page"/>
      <sheetName val="pasiva-skutečnost"/>
      <sheetName val="XLR_NoRangeSheet"/>
      <sheetName val="2 Параметры"/>
      <sheetName val="июнь пл-факт _изм"/>
      <sheetName val="Tr"/>
      <sheetName val="UPR"/>
      <sheetName val="кварталы"/>
      <sheetName val="полугодие"/>
      <sheetName val="Вып.П.П."/>
      <sheetName val="База"/>
      <sheetName val="MATRIX_ENG"/>
      <sheetName val="comps"/>
      <sheetName val="Assumptions"/>
      <sheetName val="DPR(TAX)"/>
      <sheetName val="rozvaha"/>
      <sheetName val="Share Price 20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.1 Пр.3"/>
      <sheetName val="Таб.2 Пр.3"/>
      <sheetName val="Таб.3 Пр.3"/>
      <sheetName val="Таб.4 Пр.3"/>
      <sheetName val="Таб. Пр.4"/>
      <sheetName val="Таб.1 Пр.5 Реестр"/>
      <sheetName val="Таб.1.1 Пр.5"/>
      <sheetName val="Таб.1.2 Пр.5"/>
      <sheetName val="Таб.1.3 Пр.5"/>
      <sheetName val="Таб.1.4 Пр.5"/>
      <sheetName val="Таб.2 Пр.5 Справочник"/>
      <sheetName val="Таб.4 Пр.5"/>
      <sheetName val="Таб.3 Пр.5"/>
      <sheetName val="Таб.5 Пр.5 Смета98эВэкспертное"/>
      <sheetName val="Таб.6.1 Пр.5 ВыпадающиеПоП7"/>
      <sheetName val="Таб.6.2 Пр.5 ВыпадающиеПо98э"/>
      <sheetName val="Таб.6.2.1 Пр.5 Данные"/>
      <sheetName val="Таб.6.2.3 Пр.5 КоррПО"/>
      <sheetName val="Таб.6.2.4 Пр.5 НВВснизуЕКТ"/>
      <sheetName val="Таб.6.2.5 Пр.5 НВВснизуИТ"/>
      <sheetName val="Таб.6.2.5 Пр.5 НВВсверху"/>
      <sheetName val="Таб.7 Пр.5 ТСО"/>
      <sheetName val="Таб.8 Пр.5 ФСК"/>
      <sheetName val="Таб.9 Пр.5 П1.15"/>
      <sheetName val="Таб.10 Пр.5 П1.21"/>
      <sheetName val="Таб.11 Пр.5 КНК"/>
      <sheetName val="Таб.12 Пр.5 Вып до 15 кВт"/>
      <sheetName val="Таб.13 Пр.5 Вып до 150 кВт"/>
      <sheetName val="Таб.14 Пр.5 Амортизация"/>
      <sheetName val="Таб.15 Пр.5 Аренда"/>
      <sheetName val="Таб.1 Пр.6 Опись тех"/>
      <sheetName val="Таб.2 Пр.6"/>
      <sheetName val="Таб.3 Пр.6"/>
      <sheetName val="Таб.4 Пр.6 Баланс ээ"/>
      <sheetName val="Таб.5 Пр.6 Баланс мощности"/>
      <sheetName val="Таб.6 Пр.6 Структура отпуска"/>
      <sheetName val="Таб.7 Пр.6 П1.30"/>
      <sheetName val="Таб. 8 Пр 6 Перетоки"/>
      <sheetName val="Таб.9 Пр.6 Баланс ээ Факт"/>
      <sheetName val="Таб.10 Пр.6 Баланс мощност Факт"/>
      <sheetName val="Таб.11 Пр.6 Структура Факт"/>
      <sheetName val="Таб.12 Пр.6 П1.30 Факт"/>
      <sheetName val="Таб. 13 Пр 6 Перетоки Факт"/>
      <sheetName val="Таб. 14 Пр. 6 2.1"/>
      <sheetName val="Таб.15 Пр.6 2.2"/>
      <sheetName val="Таб. 16 Пр. 6 2.1 Факт"/>
      <sheetName val="Таб.17 Пр.6 2.2 Факт"/>
      <sheetName val="Таб.1 Пр.7 МСА"/>
      <sheetName val="Таб.2 Пр.7 МСА"/>
      <sheetName val="ЕвразЭнергоТранс"/>
    </sheetNames>
    <sheetDataSet>
      <sheetData sheetId="0"/>
      <sheetData sheetId="1">
        <row r="7">
          <cell r="B7" t="str">
            <v>Кемеровская область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4">
          <cell r="B24">
            <v>0.30399999999999999</v>
          </cell>
        </row>
        <row r="25">
          <cell r="B25">
            <v>0.30399999999999999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1">
          <cell r="B21">
            <v>1.3000000000000001E-2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D6A39-441D-4B2A-8332-D41635FF4955}">
  <sheetPr>
    <pageSetUpPr fitToPage="1"/>
  </sheetPr>
  <dimension ref="A1:M25"/>
  <sheetViews>
    <sheetView view="pageBreakPreview" zoomScale="80" zoomScaleNormal="100" zoomScaleSheetLayoutView="80" workbookViewId="0">
      <selection activeCell="C22" sqref="C22"/>
    </sheetView>
  </sheetViews>
  <sheetFormatPr defaultRowHeight="15" x14ac:dyDescent="0.25"/>
  <cols>
    <col min="2" max="2" width="31.28515625" customWidth="1"/>
    <col min="3" max="3" width="40" customWidth="1"/>
    <col min="4" max="5" width="15.28515625" customWidth="1"/>
  </cols>
  <sheetData>
    <row r="1" spans="1:5" x14ac:dyDescent="0.25">
      <c r="E1" s="435" t="s">
        <v>231</v>
      </c>
    </row>
    <row r="3" spans="1:5" ht="18.75" customHeight="1" x14ac:dyDescent="0.25">
      <c r="A3" s="478" t="s">
        <v>153</v>
      </c>
      <c r="B3" s="478"/>
      <c r="C3" s="478"/>
      <c r="D3" s="478"/>
      <c r="E3" s="478"/>
    </row>
    <row r="4" spans="1:5" ht="18.75" customHeight="1" x14ac:dyDescent="0.25">
      <c r="A4" s="478" t="s">
        <v>154</v>
      </c>
      <c r="B4" s="478"/>
      <c r="C4" s="478"/>
      <c r="D4" s="478"/>
      <c r="E4" s="478"/>
    </row>
    <row r="5" spans="1:5" ht="18.75" customHeight="1" x14ac:dyDescent="0.25">
      <c r="A5" s="478" t="s">
        <v>155</v>
      </c>
      <c r="B5" s="478"/>
      <c r="C5" s="478"/>
      <c r="D5" s="478"/>
      <c r="E5" s="478"/>
    </row>
    <row r="6" spans="1:5" ht="18.75" x14ac:dyDescent="0.25">
      <c r="A6" s="112"/>
    </row>
    <row r="7" spans="1:5" ht="47.25" x14ac:dyDescent="0.25">
      <c r="A7" s="388" t="s">
        <v>156</v>
      </c>
      <c r="B7" s="388" t="s">
        <v>157</v>
      </c>
      <c r="C7" s="388" t="s">
        <v>158</v>
      </c>
      <c r="D7" s="388" t="s">
        <v>159</v>
      </c>
      <c r="E7" s="388" t="s">
        <v>160</v>
      </c>
    </row>
    <row r="8" spans="1:5" ht="37.5" customHeight="1" x14ac:dyDescent="0.25">
      <c r="A8" s="476" t="s">
        <v>166</v>
      </c>
      <c r="B8" s="476"/>
      <c r="C8" s="476"/>
      <c r="D8" s="476"/>
      <c r="E8" s="476"/>
    </row>
    <row r="9" spans="1:5" ht="18.75" x14ac:dyDescent="0.25">
      <c r="A9" s="113">
        <v>1</v>
      </c>
      <c r="B9" s="114"/>
      <c r="C9" s="114"/>
      <c r="D9" s="114"/>
      <c r="E9" s="114"/>
    </row>
    <row r="10" spans="1:5" ht="18.75" x14ac:dyDescent="0.25">
      <c r="A10" s="113">
        <v>2</v>
      </c>
      <c r="B10" s="114"/>
      <c r="C10" s="114"/>
      <c r="D10" s="114"/>
      <c r="E10" s="114"/>
    </row>
    <row r="11" spans="1:5" ht="18.75" x14ac:dyDescent="0.25">
      <c r="A11" s="113">
        <v>3</v>
      </c>
      <c r="B11" s="114"/>
      <c r="C11" s="114"/>
      <c r="D11" s="114"/>
      <c r="E11" s="114"/>
    </row>
    <row r="12" spans="1:5" ht="18.75" x14ac:dyDescent="0.25">
      <c r="A12" s="113" t="s">
        <v>161</v>
      </c>
      <c r="B12" s="114"/>
      <c r="C12" s="114"/>
      <c r="D12" s="114"/>
      <c r="E12" s="114"/>
    </row>
    <row r="13" spans="1:5" ht="18.75" x14ac:dyDescent="0.25">
      <c r="A13" s="477" t="s">
        <v>12</v>
      </c>
      <c r="B13" s="477"/>
      <c r="C13" s="477"/>
      <c r="D13" s="477"/>
      <c r="E13" s="114"/>
    </row>
    <row r="14" spans="1:5" ht="37.5" customHeight="1" x14ac:dyDescent="0.25">
      <c r="A14" s="476" t="s">
        <v>167</v>
      </c>
      <c r="B14" s="476"/>
      <c r="C14" s="476"/>
      <c r="D14" s="476"/>
      <c r="E14" s="476"/>
    </row>
    <row r="15" spans="1:5" ht="18.75" x14ac:dyDescent="0.25">
      <c r="A15" s="113">
        <v>1</v>
      </c>
      <c r="B15" s="114"/>
      <c r="C15" s="114"/>
      <c r="D15" s="114"/>
      <c r="E15" s="114"/>
    </row>
    <row r="16" spans="1:5" ht="18.75" x14ac:dyDescent="0.25">
      <c r="A16" s="113">
        <v>2</v>
      </c>
      <c r="B16" s="114"/>
      <c r="C16" s="114"/>
      <c r="D16" s="114"/>
      <c r="E16" s="114"/>
    </row>
    <row r="17" spans="1:13" ht="18.75" x14ac:dyDescent="0.25">
      <c r="A17" s="113">
        <v>3</v>
      </c>
      <c r="B17" s="114"/>
      <c r="C17" s="114"/>
      <c r="D17" s="114"/>
      <c r="E17" s="114"/>
    </row>
    <row r="18" spans="1:13" ht="18.75" x14ac:dyDescent="0.25">
      <c r="A18" s="113" t="s">
        <v>161</v>
      </c>
      <c r="B18" s="114"/>
      <c r="C18" s="114"/>
      <c r="D18" s="114"/>
      <c r="E18" s="114"/>
    </row>
    <row r="19" spans="1:13" ht="18.75" x14ac:dyDescent="0.25">
      <c r="A19" s="477" t="s">
        <v>12</v>
      </c>
      <c r="B19" s="477"/>
      <c r="C19" s="477"/>
      <c r="D19" s="477"/>
      <c r="E19" s="114"/>
    </row>
    <row r="20" spans="1:13" ht="18.75" x14ac:dyDescent="0.25">
      <c r="A20" s="115"/>
      <c r="B20" s="111"/>
      <c r="C20" s="111"/>
      <c r="D20" s="111"/>
      <c r="E20" s="111"/>
    </row>
    <row r="21" spans="1:13" ht="18.75" x14ac:dyDescent="0.25">
      <c r="A21" s="112"/>
    </row>
    <row r="22" spans="1:13" x14ac:dyDescent="0.25">
      <c r="A22" s="116" t="s">
        <v>163</v>
      </c>
      <c r="B22" s="116"/>
      <c r="C22" s="471"/>
      <c r="D22" s="471"/>
      <c r="E22" s="118"/>
      <c r="F22" s="116"/>
      <c r="G22" s="121"/>
      <c r="H22" s="116"/>
      <c r="I22" s="116"/>
      <c r="J22" s="121"/>
      <c r="K22" s="121"/>
      <c r="L22" s="116"/>
      <c r="M22" s="121"/>
    </row>
    <row r="23" spans="1:13" x14ac:dyDescent="0.25">
      <c r="A23" s="117"/>
      <c r="B23" s="117"/>
      <c r="C23" s="120"/>
      <c r="D23" s="120"/>
      <c r="F23" s="117"/>
      <c r="G23" s="120"/>
      <c r="H23" s="117"/>
      <c r="I23" s="117"/>
      <c r="J23" s="120"/>
      <c r="K23" s="120"/>
      <c r="L23" s="117"/>
      <c r="M23" s="120"/>
    </row>
    <row r="24" spans="1:13" x14ac:dyDescent="0.25">
      <c r="A24" s="116" t="s">
        <v>165</v>
      </c>
      <c r="B24" s="116"/>
      <c r="C24" s="471"/>
      <c r="D24" s="118"/>
      <c r="E24" s="118"/>
      <c r="F24" s="116"/>
      <c r="G24" s="121"/>
      <c r="H24" s="116"/>
      <c r="I24" s="116"/>
      <c r="J24" s="121"/>
      <c r="K24" s="121"/>
      <c r="L24" s="116"/>
      <c r="M24" s="121"/>
    </row>
    <row r="25" spans="1:13" x14ac:dyDescent="0.25">
      <c r="C25" s="120"/>
      <c r="D25" s="120"/>
    </row>
  </sheetData>
  <mergeCells count="7">
    <mergeCell ref="A8:E8"/>
    <mergeCell ref="A13:D13"/>
    <mergeCell ref="A14:E14"/>
    <mergeCell ref="A19:D19"/>
    <mergeCell ref="A3:E3"/>
    <mergeCell ref="A5:E5"/>
    <mergeCell ref="A4:E4"/>
  </mergeCells>
  <pageMargins left="0.31496062992125984" right="0.31496062992125984" top="0.74803149606299213" bottom="0.15748031496062992" header="0.31496062992125984" footer="0.31496062992125984"/>
  <pageSetup paperSize="9" scale="8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11E56-1D7E-46F6-8957-FD61C101A76F}">
  <dimension ref="A1:R40"/>
  <sheetViews>
    <sheetView view="pageBreakPreview" zoomScale="75" zoomScaleNormal="75" zoomScaleSheetLayoutView="75" workbookViewId="0">
      <pane xSplit="2" ySplit="6" topLeftCell="C7" activePane="bottomRight" state="frozen"/>
      <selection activeCell="E41" sqref="E41"/>
      <selection pane="topRight" activeCell="E41" sqref="E41"/>
      <selection pane="bottomLeft" activeCell="E41" sqref="E41"/>
      <selection pane="bottomRight" activeCell="R2" sqref="R2"/>
    </sheetView>
  </sheetViews>
  <sheetFormatPr defaultColWidth="9.140625" defaultRowHeight="15" x14ac:dyDescent="0.25"/>
  <cols>
    <col min="1" max="1" width="11" style="259" customWidth="1"/>
    <col min="2" max="2" width="37.42578125" style="260" customWidth="1"/>
    <col min="3" max="3" width="10" style="259" customWidth="1"/>
    <col min="4" max="4" width="10.42578125" style="261" bestFit="1" customWidth="1"/>
    <col min="5" max="8" width="12" style="261" customWidth="1"/>
    <col min="9" max="9" width="10.42578125" style="261" bestFit="1" customWidth="1"/>
    <col min="10" max="13" width="12" style="261" customWidth="1"/>
    <col min="14" max="14" width="10.42578125" style="261" bestFit="1" customWidth="1"/>
    <col min="15" max="18" width="12" style="261" customWidth="1"/>
    <col min="19" max="16384" width="9.140625" style="260"/>
  </cols>
  <sheetData>
    <row r="1" spans="1:18" s="258" customFormat="1" x14ac:dyDescent="0.25">
      <c r="A1" s="255"/>
      <c r="B1" s="256"/>
      <c r="C1" s="255"/>
      <c r="D1" s="257"/>
      <c r="E1" s="257"/>
      <c r="F1" s="257"/>
      <c r="G1" s="546"/>
      <c r="H1" s="546"/>
      <c r="I1" s="257"/>
      <c r="J1" s="257"/>
      <c r="K1" s="257"/>
      <c r="L1" s="546"/>
      <c r="M1" s="546"/>
      <c r="N1" s="257"/>
      <c r="O1" s="257"/>
      <c r="P1" s="367"/>
      <c r="Q1" s="367"/>
      <c r="R1" s="398" t="s">
        <v>417</v>
      </c>
    </row>
    <row r="2" spans="1:18" s="258" customFormat="1" ht="15.75" x14ac:dyDescent="0.25">
      <c r="A2" s="547" t="s">
        <v>235</v>
      </c>
      <c r="B2" s="547"/>
      <c r="C2" s="547"/>
      <c r="D2" s="548"/>
      <c r="E2" s="257"/>
      <c r="F2" s="257"/>
      <c r="G2" s="257"/>
      <c r="H2" s="257"/>
      <c r="J2" s="257"/>
      <c r="K2" s="257"/>
      <c r="L2" s="257"/>
      <c r="M2" s="257"/>
      <c r="O2" s="257"/>
      <c r="P2" s="257"/>
      <c r="R2" s="389" t="s">
        <v>236</v>
      </c>
    </row>
    <row r="3" spans="1:18" ht="15.75" thickBot="1" x14ac:dyDescent="0.3"/>
    <row r="4" spans="1:18" ht="12.75" customHeight="1" x14ac:dyDescent="0.25">
      <c r="A4" s="549" t="s">
        <v>177</v>
      </c>
      <c r="B4" s="551" t="s">
        <v>169</v>
      </c>
      <c r="C4" s="553" t="s">
        <v>237</v>
      </c>
      <c r="D4" s="543" t="s">
        <v>600</v>
      </c>
      <c r="E4" s="544"/>
      <c r="F4" s="544"/>
      <c r="G4" s="544"/>
      <c r="H4" s="545"/>
      <c r="I4" s="543" t="s">
        <v>598</v>
      </c>
      <c r="J4" s="544"/>
      <c r="K4" s="544"/>
      <c r="L4" s="544"/>
      <c r="M4" s="545"/>
      <c r="N4" s="543" t="s">
        <v>599</v>
      </c>
      <c r="O4" s="544"/>
      <c r="P4" s="544"/>
      <c r="Q4" s="544"/>
      <c r="R4" s="545"/>
    </row>
    <row r="5" spans="1:18" s="259" customFormat="1" x14ac:dyDescent="0.25">
      <c r="A5" s="550"/>
      <c r="B5" s="552"/>
      <c r="C5" s="554"/>
      <c r="D5" s="262" t="s">
        <v>12</v>
      </c>
      <c r="E5" s="263" t="s">
        <v>85</v>
      </c>
      <c r="F5" s="263" t="s">
        <v>87</v>
      </c>
      <c r="G5" s="263" t="s">
        <v>89</v>
      </c>
      <c r="H5" s="264" t="s">
        <v>91</v>
      </c>
      <c r="I5" s="262" t="s">
        <v>12</v>
      </c>
      <c r="J5" s="263" t="s">
        <v>85</v>
      </c>
      <c r="K5" s="263" t="s">
        <v>87</v>
      </c>
      <c r="L5" s="263" t="s">
        <v>89</v>
      </c>
      <c r="M5" s="264" t="s">
        <v>91</v>
      </c>
      <c r="N5" s="262" t="s">
        <v>12</v>
      </c>
      <c r="O5" s="263" t="s">
        <v>85</v>
      </c>
      <c r="P5" s="263" t="s">
        <v>87</v>
      </c>
      <c r="Q5" s="263" t="s">
        <v>89</v>
      </c>
      <c r="R5" s="264" t="s">
        <v>91</v>
      </c>
    </row>
    <row r="6" spans="1:18" s="259" customFormat="1" ht="15.75" thickBot="1" x14ac:dyDescent="0.3">
      <c r="A6" s="265">
        <v>1</v>
      </c>
      <c r="B6" s="266">
        <v>2</v>
      </c>
      <c r="C6" s="555"/>
      <c r="D6" s="267">
        <f>1</f>
        <v>1</v>
      </c>
      <c r="E6" s="268">
        <f>D6+1</f>
        <v>2</v>
      </c>
      <c r="F6" s="268">
        <f>E6+1</f>
        <v>3</v>
      </c>
      <c r="G6" s="268">
        <f>F6+1</f>
        <v>4</v>
      </c>
      <c r="H6" s="269">
        <f>G6+1</f>
        <v>5</v>
      </c>
      <c r="I6" s="267">
        <f>1</f>
        <v>1</v>
      </c>
      <c r="J6" s="268">
        <f>I6+1</f>
        <v>2</v>
      </c>
      <c r="K6" s="268">
        <f>J6+1</f>
        <v>3</v>
      </c>
      <c r="L6" s="268">
        <f>K6+1</f>
        <v>4</v>
      </c>
      <c r="M6" s="269">
        <f>L6+1</f>
        <v>5</v>
      </c>
      <c r="N6" s="267">
        <f>1</f>
        <v>1</v>
      </c>
      <c r="O6" s="268">
        <f>N6+1</f>
        <v>2</v>
      </c>
      <c r="P6" s="268">
        <f>O6+1</f>
        <v>3</v>
      </c>
      <c r="Q6" s="268">
        <f>P6+1</f>
        <v>4</v>
      </c>
      <c r="R6" s="269">
        <f>Q6+1</f>
        <v>5</v>
      </c>
    </row>
    <row r="7" spans="1:18" s="258" customFormat="1" ht="30" x14ac:dyDescent="0.25">
      <c r="A7" s="270" t="s">
        <v>170</v>
      </c>
      <c r="B7" s="271" t="s">
        <v>238</v>
      </c>
      <c r="C7" s="272" t="s">
        <v>239</v>
      </c>
      <c r="D7" s="273"/>
      <c r="E7" s="274"/>
      <c r="F7" s="274"/>
      <c r="G7" s="274"/>
      <c r="H7" s="274"/>
      <c r="I7" s="273"/>
      <c r="J7" s="274"/>
      <c r="K7" s="274"/>
      <c r="L7" s="274"/>
      <c r="M7" s="275"/>
      <c r="N7" s="273"/>
      <c r="O7" s="274"/>
      <c r="P7" s="274"/>
      <c r="Q7" s="274"/>
      <c r="R7" s="275"/>
    </row>
    <row r="8" spans="1:18" s="258" customFormat="1" x14ac:dyDescent="0.25">
      <c r="A8" s="276" t="s">
        <v>23</v>
      </c>
      <c r="B8" s="277" t="s">
        <v>240</v>
      </c>
      <c r="C8" s="278" t="s">
        <v>239</v>
      </c>
      <c r="D8" s="279"/>
      <c r="E8" s="280"/>
      <c r="F8" s="280"/>
      <c r="G8" s="280"/>
      <c r="H8" s="281"/>
      <c r="I8" s="279"/>
      <c r="J8" s="280"/>
      <c r="K8" s="280"/>
      <c r="L8" s="280"/>
      <c r="M8" s="281"/>
      <c r="N8" s="279"/>
      <c r="O8" s="280"/>
      <c r="P8" s="280"/>
      <c r="Q8" s="280"/>
      <c r="R8" s="281"/>
    </row>
    <row r="9" spans="1:18" x14ac:dyDescent="0.25">
      <c r="A9" s="276"/>
      <c r="B9" s="277" t="s">
        <v>241</v>
      </c>
      <c r="C9" s="282"/>
      <c r="D9" s="279"/>
      <c r="E9" s="280"/>
      <c r="F9" s="280"/>
      <c r="G9" s="280"/>
      <c r="H9" s="281"/>
      <c r="I9" s="279"/>
      <c r="J9" s="280"/>
      <c r="K9" s="280"/>
      <c r="L9" s="280"/>
      <c r="M9" s="281"/>
      <c r="N9" s="279"/>
      <c r="O9" s="280"/>
      <c r="P9" s="280"/>
      <c r="Q9" s="280"/>
      <c r="R9" s="281"/>
    </row>
    <row r="10" spans="1:18" x14ac:dyDescent="0.25">
      <c r="A10" s="276"/>
      <c r="B10" s="277" t="s">
        <v>242</v>
      </c>
      <c r="C10" s="278" t="s">
        <v>243</v>
      </c>
      <c r="D10" s="279"/>
      <c r="E10" s="280"/>
      <c r="F10" s="280"/>
      <c r="G10" s="280"/>
      <c r="H10" s="281"/>
      <c r="I10" s="279"/>
      <c r="J10" s="280"/>
      <c r="K10" s="280"/>
      <c r="L10" s="280"/>
      <c r="M10" s="281"/>
      <c r="N10" s="279"/>
      <c r="O10" s="280"/>
      <c r="P10" s="280"/>
      <c r="Q10" s="280"/>
      <c r="R10" s="281"/>
    </row>
    <row r="11" spans="1:18" x14ac:dyDescent="0.25">
      <c r="A11" s="276"/>
      <c r="B11" s="277" t="s">
        <v>85</v>
      </c>
      <c r="C11" s="278" t="s">
        <v>239</v>
      </c>
      <c r="D11" s="279"/>
      <c r="E11" s="283"/>
      <c r="F11" s="280"/>
      <c r="G11" s="280"/>
      <c r="H11" s="281"/>
      <c r="I11" s="279"/>
      <c r="J11" s="283"/>
      <c r="K11" s="280"/>
      <c r="L11" s="280"/>
      <c r="M11" s="281"/>
      <c r="N11" s="279"/>
      <c r="O11" s="283"/>
      <c r="P11" s="280"/>
      <c r="Q11" s="280"/>
      <c r="R11" s="281"/>
    </row>
    <row r="12" spans="1:18" x14ac:dyDescent="0.25">
      <c r="A12" s="276"/>
      <c r="B12" s="277" t="s">
        <v>87</v>
      </c>
      <c r="C12" s="278" t="s">
        <v>239</v>
      </c>
      <c r="D12" s="279"/>
      <c r="E12" s="283"/>
      <c r="F12" s="283"/>
      <c r="G12" s="280"/>
      <c r="H12" s="281"/>
      <c r="I12" s="279"/>
      <c r="J12" s="283"/>
      <c r="K12" s="283"/>
      <c r="L12" s="280"/>
      <c r="M12" s="281"/>
      <c r="N12" s="279"/>
      <c r="O12" s="283"/>
      <c r="P12" s="283"/>
      <c r="Q12" s="280"/>
      <c r="R12" s="281"/>
    </row>
    <row r="13" spans="1:18" x14ac:dyDescent="0.25">
      <c r="A13" s="276"/>
      <c r="B13" s="277" t="s">
        <v>89</v>
      </c>
      <c r="C13" s="278" t="s">
        <v>239</v>
      </c>
      <c r="D13" s="279"/>
      <c r="E13" s="283"/>
      <c r="F13" s="283"/>
      <c r="G13" s="283"/>
      <c r="H13" s="281"/>
      <c r="I13" s="279"/>
      <c r="J13" s="283"/>
      <c r="K13" s="283"/>
      <c r="L13" s="283"/>
      <c r="M13" s="281"/>
      <c r="N13" s="279"/>
      <c r="O13" s="283"/>
      <c r="P13" s="283"/>
      <c r="Q13" s="283"/>
      <c r="R13" s="281"/>
    </row>
    <row r="14" spans="1:18" x14ac:dyDescent="0.25">
      <c r="A14" s="276" t="s">
        <v>30</v>
      </c>
      <c r="B14" s="277" t="s">
        <v>244</v>
      </c>
      <c r="C14" s="278" t="s">
        <v>239</v>
      </c>
      <c r="D14" s="279"/>
      <c r="E14" s="280"/>
      <c r="F14" s="280"/>
      <c r="G14" s="280"/>
      <c r="H14" s="281"/>
      <c r="I14" s="279"/>
      <c r="J14" s="280"/>
      <c r="K14" s="280"/>
      <c r="L14" s="280"/>
      <c r="M14" s="281"/>
      <c r="N14" s="279"/>
      <c r="O14" s="280"/>
      <c r="P14" s="280"/>
      <c r="Q14" s="280"/>
      <c r="R14" s="281"/>
    </row>
    <row r="15" spans="1:18" x14ac:dyDescent="0.25">
      <c r="A15" s="276" t="s">
        <v>36</v>
      </c>
      <c r="B15" s="277" t="s">
        <v>245</v>
      </c>
      <c r="C15" s="278" t="s">
        <v>239</v>
      </c>
      <c r="D15" s="279"/>
      <c r="E15" s="280"/>
      <c r="F15" s="280"/>
      <c r="G15" s="280"/>
      <c r="H15" s="281"/>
      <c r="I15" s="279"/>
      <c r="J15" s="280"/>
      <c r="K15" s="280"/>
      <c r="L15" s="280"/>
      <c r="M15" s="281"/>
      <c r="N15" s="279"/>
      <c r="O15" s="280"/>
      <c r="P15" s="280"/>
      <c r="Q15" s="280"/>
      <c r="R15" s="281"/>
    </row>
    <row r="16" spans="1:18" ht="29.25" customHeight="1" x14ac:dyDescent="0.25">
      <c r="A16" s="276" t="s">
        <v>68</v>
      </c>
      <c r="B16" s="277" t="s">
        <v>246</v>
      </c>
      <c r="C16" s="278" t="s">
        <v>239</v>
      </c>
      <c r="D16" s="279"/>
      <c r="E16" s="280">
        <f t="shared" ref="E16:H16" si="0">SUM(F16:I16)</f>
        <v>0</v>
      </c>
      <c r="F16" s="280">
        <f t="shared" si="0"/>
        <v>0</v>
      </c>
      <c r="G16" s="280">
        <f t="shared" si="0"/>
        <v>0</v>
      </c>
      <c r="H16" s="281">
        <f t="shared" si="0"/>
        <v>0</v>
      </c>
      <c r="I16" s="279"/>
      <c r="J16" s="280">
        <f t="shared" ref="J16:M16" si="1">SUM(K16:N16)</f>
        <v>0</v>
      </c>
      <c r="K16" s="280">
        <f t="shared" si="1"/>
        <v>0</v>
      </c>
      <c r="L16" s="280">
        <f t="shared" si="1"/>
        <v>0</v>
      </c>
      <c r="M16" s="281">
        <f t="shared" si="1"/>
        <v>0</v>
      </c>
      <c r="N16" s="279"/>
      <c r="O16" s="280">
        <f t="shared" ref="O16:R16" si="2">SUM(P16:S16)</f>
        <v>0</v>
      </c>
      <c r="P16" s="280">
        <f t="shared" si="2"/>
        <v>0</v>
      </c>
      <c r="Q16" s="280">
        <f t="shared" si="2"/>
        <v>0</v>
      </c>
      <c r="R16" s="281">
        <f t="shared" si="2"/>
        <v>0</v>
      </c>
    </row>
    <row r="17" spans="1:18" ht="29.25" customHeight="1" x14ac:dyDescent="0.25">
      <c r="A17" s="276" t="s">
        <v>284</v>
      </c>
      <c r="B17" s="277"/>
      <c r="C17" s="278"/>
      <c r="D17" s="279"/>
      <c r="E17" s="280"/>
      <c r="F17" s="280"/>
      <c r="G17" s="280"/>
      <c r="H17" s="284"/>
      <c r="I17" s="279"/>
      <c r="J17" s="280"/>
      <c r="K17" s="280"/>
      <c r="L17" s="280"/>
      <c r="M17" s="284"/>
      <c r="N17" s="279"/>
      <c r="O17" s="280"/>
      <c r="P17" s="280"/>
      <c r="Q17" s="280"/>
      <c r="R17" s="284"/>
    </row>
    <row r="18" spans="1:18" x14ac:dyDescent="0.25">
      <c r="A18" s="276" t="s">
        <v>286</v>
      </c>
      <c r="B18" s="277"/>
      <c r="C18" s="278"/>
      <c r="D18" s="279"/>
      <c r="E18" s="280"/>
      <c r="F18" s="280"/>
      <c r="G18" s="280"/>
      <c r="H18" s="284"/>
      <c r="I18" s="279"/>
      <c r="J18" s="280"/>
      <c r="K18" s="280"/>
      <c r="L18" s="280"/>
      <c r="M18" s="284"/>
      <c r="N18" s="279"/>
      <c r="O18" s="280"/>
      <c r="P18" s="280"/>
      <c r="Q18" s="280"/>
      <c r="R18" s="284"/>
    </row>
    <row r="19" spans="1:18" x14ac:dyDescent="0.25">
      <c r="A19" s="276" t="s">
        <v>285</v>
      </c>
      <c r="B19" s="277"/>
      <c r="C19" s="278"/>
      <c r="D19" s="279"/>
      <c r="E19" s="280"/>
      <c r="F19" s="280"/>
      <c r="G19" s="280"/>
      <c r="H19" s="284"/>
      <c r="I19" s="279"/>
      <c r="J19" s="280"/>
      <c r="K19" s="280"/>
      <c r="L19" s="280"/>
      <c r="M19" s="284"/>
      <c r="N19" s="279"/>
      <c r="O19" s="280"/>
      <c r="P19" s="280"/>
      <c r="Q19" s="280"/>
      <c r="R19" s="284"/>
    </row>
    <row r="20" spans="1:18" s="258" customFormat="1" x14ac:dyDescent="0.25">
      <c r="A20" s="276" t="s">
        <v>172</v>
      </c>
      <c r="B20" s="277" t="s">
        <v>247</v>
      </c>
      <c r="C20" s="278" t="s">
        <v>239</v>
      </c>
      <c r="D20" s="279"/>
      <c r="E20" s="280"/>
      <c r="F20" s="280"/>
      <c r="G20" s="280"/>
      <c r="H20" s="285"/>
      <c r="I20" s="279"/>
      <c r="J20" s="280"/>
      <c r="K20" s="280"/>
      <c r="L20" s="280"/>
      <c r="M20" s="285"/>
      <c r="N20" s="279"/>
      <c r="O20" s="280"/>
      <c r="P20" s="280"/>
      <c r="Q20" s="280"/>
      <c r="R20" s="285"/>
    </row>
    <row r="21" spans="1:18" s="258" customFormat="1" x14ac:dyDescent="0.25">
      <c r="A21" s="276"/>
      <c r="B21" s="277" t="s">
        <v>248</v>
      </c>
      <c r="C21" s="278" t="s">
        <v>15</v>
      </c>
      <c r="D21" s="279"/>
      <c r="E21" s="280"/>
      <c r="F21" s="280"/>
      <c r="G21" s="280"/>
      <c r="H21" s="281"/>
      <c r="I21" s="279"/>
      <c r="J21" s="280"/>
      <c r="K21" s="280"/>
      <c r="L21" s="280"/>
      <c r="M21" s="281"/>
      <c r="N21" s="279"/>
      <c r="O21" s="280"/>
      <c r="P21" s="280"/>
      <c r="Q21" s="280"/>
      <c r="R21" s="281"/>
    </row>
    <row r="22" spans="1:18" s="258" customFormat="1" ht="18.75" customHeight="1" x14ac:dyDescent="0.25">
      <c r="A22" s="286" t="s">
        <v>249</v>
      </c>
      <c r="B22" s="277" t="s">
        <v>250</v>
      </c>
      <c r="C22" s="278" t="s">
        <v>239</v>
      </c>
      <c r="D22" s="279"/>
      <c r="E22" s="280"/>
      <c r="F22" s="280"/>
      <c r="G22" s="280"/>
      <c r="H22" s="281"/>
      <c r="I22" s="279"/>
      <c r="J22" s="280"/>
      <c r="K22" s="280"/>
      <c r="L22" s="280"/>
      <c r="M22" s="281"/>
      <c r="N22" s="279"/>
      <c r="O22" s="280"/>
      <c r="P22" s="280"/>
      <c r="Q22" s="280"/>
      <c r="R22" s="281"/>
    </row>
    <row r="23" spans="1:18" s="258" customFormat="1" ht="30" x14ac:dyDescent="0.25">
      <c r="A23" s="286" t="s">
        <v>251</v>
      </c>
      <c r="B23" s="277" t="s">
        <v>252</v>
      </c>
      <c r="C23" s="278" t="s">
        <v>239</v>
      </c>
      <c r="D23" s="279"/>
      <c r="E23" s="280"/>
      <c r="F23" s="280"/>
      <c r="G23" s="280"/>
      <c r="H23" s="281"/>
      <c r="I23" s="279"/>
      <c r="J23" s="280"/>
      <c r="K23" s="280"/>
      <c r="L23" s="280"/>
      <c r="M23" s="281"/>
      <c r="N23" s="279"/>
      <c r="O23" s="280"/>
      <c r="P23" s="280"/>
      <c r="Q23" s="280"/>
      <c r="R23" s="281"/>
    </row>
    <row r="24" spans="1:18" s="258" customFormat="1" ht="30" x14ac:dyDescent="0.25">
      <c r="A24" s="286" t="s">
        <v>253</v>
      </c>
      <c r="B24" s="277" t="s">
        <v>254</v>
      </c>
      <c r="C24" s="278" t="s">
        <v>239</v>
      </c>
      <c r="D24" s="279"/>
      <c r="E24" s="280">
        <f t="shared" ref="E24:R24" si="3">SUM(E25:E27)</f>
        <v>0</v>
      </c>
      <c r="F24" s="280">
        <f t="shared" si="3"/>
        <v>0</v>
      </c>
      <c r="G24" s="280">
        <f t="shared" si="3"/>
        <v>0</v>
      </c>
      <c r="H24" s="281">
        <f t="shared" si="3"/>
        <v>0</v>
      </c>
      <c r="I24" s="279"/>
      <c r="J24" s="280">
        <f t="shared" si="3"/>
        <v>0</v>
      </c>
      <c r="K24" s="280">
        <f t="shared" si="3"/>
        <v>0</v>
      </c>
      <c r="L24" s="280">
        <f t="shared" si="3"/>
        <v>0</v>
      </c>
      <c r="M24" s="281">
        <f t="shared" si="3"/>
        <v>0</v>
      </c>
      <c r="N24" s="279"/>
      <c r="O24" s="280">
        <f t="shared" si="3"/>
        <v>0</v>
      </c>
      <c r="P24" s="280">
        <f t="shared" si="3"/>
        <v>0</v>
      </c>
      <c r="Q24" s="280">
        <f t="shared" si="3"/>
        <v>0</v>
      </c>
      <c r="R24" s="281">
        <f t="shared" si="3"/>
        <v>0</v>
      </c>
    </row>
    <row r="25" spans="1:18" s="258" customFormat="1" x14ac:dyDescent="0.25">
      <c r="A25" s="286" t="s">
        <v>255</v>
      </c>
      <c r="B25" s="277" t="s">
        <v>287</v>
      </c>
      <c r="C25" s="278" t="s">
        <v>239</v>
      </c>
      <c r="D25" s="279"/>
      <c r="E25" s="280"/>
      <c r="F25" s="280"/>
      <c r="G25" s="280"/>
      <c r="H25" s="281"/>
      <c r="I25" s="279"/>
      <c r="J25" s="280"/>
      <c r="K25" s="280"/>
      <c r="L25" s="280"/>
      <c r="M25" s="281"/>
      <c r="N25" s="279"/>
      <c r="O25" s="280"/>
      <c r="P25" s="280"/>
      <c r="Q25" s="280"/>
      <c r="R25" s="281"/>
    </row>
    <row r="26" spans="1:18" s="258" customFormat="1" x14ac:dyDescent="0.25">
      <c r="A26" s="286" t="s">
        <v>295</v>
      </c>
      <c r="B26" s="277" t="s">
        <v>288</v>
      </c>
      <c r="C26" s="278" t="s">
        <v>239</v>
      </c>
      <c r="D26" s="279"/>
      <c r="E26" s="280"/>
      <c r="F26" s="280"/>
      <c r="G26" s="280"/>
      <c r="H26" s="281"/>
      <c r="I26" s="279"/>
      <c r="J26" s="280"/>
      <c r="K26" s="280"/>
      <c r="L26" s="280"/>
      <c r="M26" s="281"/>
      <c r="N26" s="279"/>
      <c r="O26" s="280"/>
      <c r="P26" s="280"/>
      <c r="Q26" s="280"/>
      <c r="R26" s="281"/>
    </row>
    <row r="27" spans="1:18" s="258" customFormat="1" x14ac:dyDescent="0.25">
      <c r="A27" s="286" t="s">
        <v>290</v>
      </c>
      <c r="B27" s="277" t="s">
        <v>289</v>
      </c>
      <c r="C27" s="278" t="s">
        <v>239</v>
      </c>
      <c r="D27" s="279"/>
      <c r="E27" s="280"/>
      <c r="F27" s="280"/>
      <c r="G27" s="280"/>
      <c r="H27" s="281"/>
      <c r="I27" s="279"/>
      <c r="J27" s="280"/>
      <c r="K27" s="280"/>
      <c r="L27" s="280"/>
      <c r="M27" s="281"/>
      <c r="N27" s="279"/>
      <c r="O27" s="280"/>
      <c r="P27" s="280"/>
      <c r="Q27" s="280"/>
      <c r="R27" s="281"/>
    </row>
    <row r="28" spans="1:18" s="258" customFormat="1" ht="30" x14ac:dyDescent="0.25">
      <c r="A28" s="276" t="s">
        <v>173</v>
      </c>
      <c r="B28" s="277" t="s">
        <v>256</v>
      </c>
      <c r="C28" s="278" t="s">
        <v>239</v>
      </c>
      <c r="D28" s="279"/>
      <c r="E28" s="280"/>
      <c r="F28" s="280"/>
      <c r="G28" s="280"/>
      <c r="H28" s="281"/>
      <c r="I28" s="279"/>
      <c r="J28" s="280"/>
      <c r="K28" s="280"/>
      <c r="L28" s="280"/>
      <c r="M28" s="281"/>
      <c r="N28" s="279"/>
      <c r="O28" s="280"/>
      <c r="P28" s="280"/>
      <c r="Q28" s="280"/>
      <c r="R28" s="281"/>
    </row>
    <row r="29" spans="1:18" x14ac:dyDescent="0.25">
      <c r="A29" s="276" t="s">
        <v>174</v>
      </c>
      <c r="B29" s="277" t="s">
        <v>257</v>
      </c>
      <c r="C29" s="278" t="s">
        <v>239</v>
      </c>
      <c r="D29" s="279"/>
      <c r="E29" s="280"/>
      <c r="F29" s="280"/>
      <c r="G29" s="280"/>
      <c r="H29" s="281"/>
      <c r="I29" s="279"/>
      <c r="J29" s="280"/>
      <c r="K29" s="280"/>
      <c r="L29" s="280"/>
      <c r="M29" s="281"/>
      <c r="N29" s="279"/>
      <c r="O29" s="280"/>
      <c r="P29" s="280"/>
      <c r="Q29" s="280"/>
      <c r="R29" s="281"/>
    </row>
    <row r="30" spans="1:18" x14ac:dyDescent="0.25">
      <c r="A30" s="276" t="s">
        <v>258</v>
      </c>
      <c r="B30" s="277" t="s">
        <v>259</v>
      </c>
      <c r="C30" s="278" t="s">
        <v>239</v>
      </c>
      <c r="D30" s="279"/>
      <c r="E30" s="280"/>
      <c r="F30" s="280"/>
      <c r="G30" s="280"/>
      <c r="H30" s="285"/>
      <c r="I30" s="279"/>
      <c r="J30" s="280"/>
      <c r="K30" s="280"/>
      <c r="L30" s="280"/>
      <c r="M30" s="285"/>
      <c r="N30" s="279"/>
      <c r="O30" s="280"/>
      <c r="P30" s="280"/>
      <c r="Q30" s="280"/>
      <c r="R30" s="285"/>
    </row>
    <row r="31" spans="1:18" x14ac:dyDescent="0.25">
      <c r="A31" s="276"/>
      <c r="B31" s="277" t="s">
        <v>260</v>
      </c>
      <c r="C31" s="278" t="s">
        <v>239</v>
      </c>
      <c r="D31" s="279"/>
      <c r="E31" s="280"/>
      <c r="F31" s="280"/>
      <c r="G31" s="280"/>
      <c r="H31" s="281"/>
      <c r="I31" s="279"/>
      <c r="J31" s="280"/>
      <c r="K31" s="280"/>
      <c r="L31" s="280"/>
      <c r="M31" s="281"/>
      <c r="N31" s="279"/>
      <c r="O31" s="280"/>
      <c r="P31" s="280"/>
      <c r="Q31" s="280"/>
      <c r="R31" s="281"/>
    </row>
    <row r="32" spans="1:18" ht="36.75" customHeight="1" x14ac:dyDescent="0.25">
      <c r="A32" s="276"/>
      <c r="B32" s="277" t="s">
        <v>261</v>
      </c>
      <c r="C32" s="278" t="s">
        <v>239</v>
      </c>
      <c r="D32" s="279"/>
      <c r="E32" s="280"/>
      <c r="F32" s="280"/>
      <c r="G32" s="280"/>
      <c r="H32" s="281"/>
      <c r="I32" s="279"/>
      <c r="J32" s="280"/>
      <c r="K32" s="280"/>
      <c r="L32" s="280"/>
      <c r="M32" s="281"/>
      <c r="N32" s="279"/>
      <c r="O32" s="280"/>
      <c r="P32" s="280"/>
      <c r="Q32" s="280"/>
      <c r="R32" s="281"/>
    </row>
    <row r="33" spans="1:18" ht="45" x14ac:dyDescent="0.25">
      <c r="A33" s="276"/>
      <c r="B33" s="277" t="s">
        <v>262</v>
      </c>
      <c r="C33" s="278" t="s">
        <v>239</v>
      </c>
      <c r="D33" s="279"/>
      <c r="E33" s="280"/>
      <c r="F33" s="280"/>
      <c r="G33" s="280"/>
      <c r="H33" s="281"/>
      <c r="I33" s="279"/>
      <c r="J33" s="280"/>
      <c r="K33" s="280"/>
      <c r="L33" s="280"/>
      <c r="M33" s="281"/>
      <c r="N33" s="279"/>
      <c r="O33" s="280"/>
      <c r="P33" s="280"/>
      <c r="Q33" s="280"/>
      <c r="R33" s="281"/>
    </row>
    <row r="34" spans="1:18" ht="30" x14ac:dyDescent="0.25">
      <c r="A34" s="287" t="s">
        <v>263</v>
      </c>
      <c r="B34" s="277" t="s">
        <v>264</v>
      </c>
      <c r="C34" s="278" t="s">
        <v>239</v>
      </c>
      <c r="D34" s="279"/>
      <c r="E34" s="280"/>
      <c r="F34" s="280"/>
      <c r="G34" s="280"/>
      <c r="H34" s="281"/>
      <c r="I34" s="279"/>
      <c r="J34" s="280"/>
      <c r="K34" s="280"/>
      <c r="L34" s="280"/>
      <c r="M34" s="281"/>
      <c r="N34" s="279"/>
      <c r="O34" s="280"/>
      <c r="P34" s="280"/>
      <c r="Q34" s="280"/>
      <c r="R34" s="281"/>
    </row>
    <row r="35" spans="1:18" x14ac:dyDescent="0.25">
      <c r="A35" s="276" t="s">
        <v>293</v>
      </c>
      <c r="B35" s="277"/>
      <c r="C35" s="278"/>
      <c r="D35" s="279"/>
      <c r="E35" s="280"/>
      <c r="F35" s="280"/>
      <c r="G35" s="280"/>
      <c r="H35" s="281"/>
      <c r="I35" s="279"/>
      <c r="J35" s="280"/>
      <c r="K35" s="280"/>
      <c r="L35" s="280"/>
      <c r="M35" s="281"/>
      <c r="N35" s="279"/>
      <c r="O35" s="280"/>
      <c r="P35" s="280"/>
      <c r="Q35" s="280"/>
      <c r="R35" s="281"/>
    </row>
    <row r="36" spans="1:18" x14ac:dyDescent="0.25">
      <c r="A36" s="276" t="s">
        <v>294</v>
      </c>
      <c r="B36" s="277"/>
      <c r="C36" s="278"/>
      <c r="D36" s="279"/>
      <c r="E36" s="280"/>
      <c r="F36" s="280"/>
      <c r="G36" s="280"/>
      <c r="H36" s="281"/>
      <c r="I36" s="279"/>
      <c r="J36" s="280"/>
      <c r="K36" s="280"/>
      <c r="L36" s="280"/>
      <c r="M36" s="281"/>
      <c r="N36" s="279"/>
      <c r="O36" s="280"/>
      <c r="P36" s="280"/>
      <c r="Q36" s="280"/>
      <c r="R36" s="281"/>
    </row>
    <row r="37" spans="1:18" x14ac:dyDescent="0.25">
      <c r="A37" s="276" t="s">
        <v>285</v>
      </c>
      <c r="B37" s="277"/>
      <c r="C37" s="278"/>
      <c r="D37" s="279"/>
      <c r="E37" s="280"/>
      <c r="F37" s="280"/>
      <c r="G37" s="280"/>
      <c r="H37" s="281"/>
      <c r="I37" s="279"/>
      <c r="J37" s="280"/>
      <c r="K37" s="280"/>
      <c r="L37" s="280"/>
      <c r="M37" s="281"/>
      <c r="N37" s="279"/>
      <c r="O37" s="280"/>
      <c r="P37" s="280"/>
      <c r="Q37" s="280"/>
      <c r="R37" s="281"/>
    </row>
    <row r="38" spans="1:18" s="258" customFormat="1" ht="15.75" customHeight="1" x14ac:dyDescent="0.25">
      <c r="A38" s="276" t="s">
        <v>265</v>
      </c>
      <c r="B38" s="277" t="s">
        <v>266</v>
      </c>
      <c r="C38" s="278" t="s">
        <v>239</v>
      </c>
      <c r="D38" s="279"/>
      <c r="E38" s="280"/>
      <c r="F38" s="280"/>
      <c r="G38" s="280"/>
      <c r="H38" s="281"/>
      <c r="I38" s="279"/>
      <c r="J38" s="280"/>
      <c r="K38" s="280"/>
      <c r="L38" s="280"/>
      <c r="M38" s="281"/>
      <c r="N38" s="279"/>
      <c r="O38" s="280"/>
      <c r="P38" s="280"/>
      <c r="Q38" s="280"/>
      <c r="R38" s="281"/>
    </row>
    <row r="39" spans="1:18" s="258" customFormat="1" x14ac:dyDescent="0.25">
      <c r="A39" s="255"/>
      <c r="C39" s="255"/>
      <c r="D39" s="257"/>
      <c r="E39" s="257"/>
      <c r="F39" s="257"/>
      <c r="G39" s="257"/>
      <c r="H39" s="257"/>
      <c r="I39" s="257"/>
      <c r="J39" s="257"/>
      <c r="K39" s="257"/>
      <c r="L39" s="257"/>
      <c r="M39" s="257"/>
      <c r="N39" s="257"/>
      <c r="O39" s="257"/>
      <c r="P39" s="257"/>
      <c r="Q39" s="257"/>
      <c r="R39" s="257"/>
    </row>
    <row r="40" spans="1:18" s="258" customFormat="1" x14ac:dyDescent="0.25">
      <c r="A40" s="255"/>
      <c r="C40" s="255"/>
      <c r="D40" s="257"/>
      <c r="E40" s="257"/>
      <c r="F40" s="257"/>
      <c r="G40" s="257"/>
      <c r="H40" s="257"/>
      <c r="I40" s="257"/>
      <c r="J40" s="257"/>
      <c r="K40" s="257"/>
      <c r="L40" s="257"/>
      <c r="M40" s="257"/>
      <c r="N40" s="257"/>
      <c r="O40" s="257"/>
      <c r="P40" s="257"/>
      <c r="Q40" s="257"/>
      <c r="R40" s="257"/>
    </row>
  </sheetData>
  <sheetProtection formatCells="0" formatColumns="0" formatRows="0"/>
  <mergeCells count="9">
    <mergeCell ref="N4:R4"/>
    <mergeCell ref="G1:H1"/>
    <mergeCell ref="L1:M1"/>
    <mergeCell ref="A2:D2"/>
    <mergeCell ref="A4:A5"/>
    <mergeCell ref="B4:B5"/>
    <mergeCell ref="C4:C6"/>
    <mergeCell ref="D4:H4"/>
    <mergeCell ref="I4:M4"/>
  </mergeCells>
  <pageMargins left="0.78740157480314965" right="0.19685039370078741" top="0.98425196850393704" bottom="0.98425196850393704" header="0.51181102362204722" footer="0.51181102362204722"/>
  <pageSetup paperSize="9" scale="5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10EC5-5C11-40B8-8DE4-721EDBB360D6}">
  <sheetPr>
    <pageSetUpPr fitToPage="1"/>
  </sheetPr>
  <dimension ref="A1:R40"/>
  <sheetViews>
    <sheetView zoomScale="75" zoomScaleNormal="75" zoomScaleSheetLayoutView="70" workbookViewId="0">
      <selection activeCell="R2" sqref="R2"/>
    </sheetView>
  </sheetViews>
  <sheetFormatPr defaultColWidth="9.140625" defaultRowHeight="12.75" x14ac:dyDescent="0.2"/>
  <cols>
    <col min="1" max="1" width="16.42578125" style="288" customWidth="1"/>
    <col min="2" max="2" width="52" style="288" customWidth="1"/>
    <col min="3" max="3" width="6.5703125" style="289" customWidth="1"/>
    <col min="4" max="4" width="9.140625" style="288" customWidth="1"/>
    <col min="5" max="7" width="10.5703125" style="288" customWidth="1"/>
    <col min="8" max="8" width="8" style="288" customWidth="1"/>
    <col min="9" max="13" width="10.5703125" style="288" customWidth="1"/>
    <col min="14" max="14" width="9.140625" style="288" customWidth="1"/>
    <col min="15" max="17" width="10.5703125" style="288" customWidth="1"/>
    <col min="18" max="18" width="8" style="288" customWidth="1"/>
    <col min="19" max="16384" width="9.140625" style="288"/>
  </cols>
  <sheetData>
    <row r="1" spans="1:18" s="250" customFormat="1" ht="18.75" x14ac:dyDescent="0.3">
      <c r="B1" s="290"/>
      <c r="C1" s="291"/>
      <c r="G1" s="556"/>
      <c r="H1" s="556"/>
      <c r="L1" s="391"/>
      <c r="M1" s="391"/>
      <c r="N1" s="391"/>
      <c r="O1" s="391"/>
      <c r="P1" s="391"/>
      <c r="Q1" s="391"/>
      <c r="R1" s="398" t="s">
        <v>418</v>
      </c>
    </row>
    <row r="2" spans="1:18" s="250" customFormat="1" ht="15.75" x14ac:dyDescent="0.25">
      <c r="A2" s="250" t="s">
        <v>267</v>
      </c>
      <c r="B2" s="292"/>
      <c r="C2" s="293"/>
      <c r="R2" s="291" t="s">
        <v>268</v>
      </c>
    </row>
    <row r="3" spans="1:18" ht="13.5" thickBot="1" x14ac:dyDescent="0.25"/>
    <row r="4" spans="1:18" s="121" customFormat="1" ht="15" x14ac:dyDescent="0.25">
      <c r="A4" s="557" t="s">
        <v>177</v>
      </c>
      <c r="B4" s="558" t="s">
        <v>169</v>
      </c>
      <c r="C4" s="560" t="s">
        <v>237</v>
      </c>
      <c r="D4" s="543" t="s">
        <v>600</v>
      </c>
      <c r="E4" s="544"/>
      <c r="F4" s="544"/>
      <c r="G4" s="544"/>
      <c r="H4" s="545"/>
      <c r="I4" s="543" t="s">
        <v>598</v>
      </c>
      <c r="J4" s="544"/>
      <c r="K4" s="544"/>
      <c r="L4" s="544"/>
      <c r="M4" s="545"/>
      <c r="N4" s="543" t="s">
        <v>599</v>
      </c>
      <c r="O4" s="544"/>
      <c r="P4" s="544"/>
      <c r="Q4" s="544"/>
      <c r="R4" s="545"/>
    </row>
    <row r="5" spans="1:18" s="297" customFormat="1" x14ac:dyDescent="0.2">
      <c r="A5" s="557"/>
      <c r="B5" s="559"/>
      <c r="C5" s="561"/>
      <c r="D5" s="294" t="s">
        <v>12</v>
      </c>
      <c r="E5" s="295" t="s">
        <v>85</v>
      </c>
      <c r="F5" s="295" t="s">
        <v>87</v>
      </c>
      <c r="G5" s="295" t="s">
        <v>89</v>
      </c>
      <c r="H5" s="296" t="s">
        <v>91</v>
      </c>
      <c r="I5" s="294" t="s">
        <v>12</v>
      </c>
      <c r="J5" s="295" t="s">
        <v>85</v>
      </c>
      <c r="K5" s="295" t="s">
        <v>87</v>
      </c>
      <c r="L5" s="295" t="s">
        <v>89</v>
      </c>
      <c r="M5" s="296" t="s">
        <v>91</v>
      </c>
      <c r="N5" s="294" t="s">
        <v>12</v>
      </c>
      <c r="O5" s="295" t="s">
        <v>85</v>
      </c>
      <c r="P5" s="295" t="s">
        <v>87</v>
      </c>
      <c r="Q5" s="295" t="s">
        <v>89</v>
      </c>
      <c r="R5" s="296" t="s">
        <v>91</v>
      </c>
    </row>
    <row r="6" spans="1:18" s="297" customFormat="1" ht="13.5" thickBot="1" x14ac:dyDescent="0.25">
      <c r="A6" s="298">
        <v>1</v>
      </c>
      <c r="B6" s="299">
        <v>2</v>
      </c>
      <c r="C6" s="562"/>
      <c r="D6" s="300">
        <f>1</f>
        <v>1</v>
      </c>
      <c r="E6" s="301">
        <f>D6+1</f>
        <v>2</v>
      </c>
      <c r="F6" s="301">
        <f>E6+1</f>
        <v>3</v>
      </c>
      <c r="G6" s="301">
        <f>F6+1</f>
        <v>4</v>
      </c>
      <c r="H6" s="302">
        <f>G6+1</f>
        <v>5</v>
      </c>
      <c r="I6" s="300">
        <f>1</f>
        <v>1</v>
      </c>
      <c r="J6" s="301">
        <f>I6+1</f>
        <v>2</v>
      </c>
      <c r="K6" s="301">
        <f>J6+1</f>
        <v>3</v>
      </c>
      <c r="L6" s="301">
        <f>K6+1</f>
        <v>4</v>
      </c>
      <c r="M6" s="302">
        <f>L6+1</f>
        <v>5</v>
      </c>
      <c r="N6" s="300">
        <f>1</f>
        <v>1</v>
      </c>
      <c r="O6" s="301">
        <f>N6+1</f>
        <v>2</v>
      </c>
      <c r="P6" s="301">
        <f>O6+1</f>
        <v>3</v>
      </c>
      <c r="Q6" s="301">
        <f>P6+1</f>
        <v>4</v>
      </c>
      <c r="R6" s="302">
        <f>Q6+1</f>
        <v>5</v>
      </c>
    </row>
    <row r="7" spans="1:18" s="121" customFormat="1" x14ac:dyDescent="0.2">
      <c r="A7" s="303" t="s">
        <v>170</v>
      </c>
      <c r="B7" s="304" t="s">
        <v>269</v>
      </c>
      <c r="C7" s="305" t="s">
        <v>270</v>
      </c>
      <c r="D7" s="306"/>
      <c r="E7" s="307"/>
      <c r="F7" s="307"/>
      <c r="G7" s="307"/>
      <c r="H7" s="308"/>
      <c r="I7" s="306"/>
      <c r="J7" s="307"/>
      <c r="K7" s="307"/>
      <c r="L7" s="307"/>
      <c r="M7" s="308"/>
      <c r="N7" s="306"/>
      <c r="O7" s="307"/>
      <c r="P7" s="307"/>
      <c r="Q7" s="307"/>
      <c r="R7" s="308"/>
    </row>
    <row r="8" spans="1:18" s="121" customFormat="1" x14ac:dyDescent="0.2">
      <c r="A8" s="309" t="s">
        <v>23</v>
      </c>
      <c r="B8" s="310" t="s">
        <v>240</v>
      </c>
      <c r="C8" s="305" t="s">
        <v>270</v>
      </c>
      <c r="D8" s="311"/>
      <c r="E8" s="312"/>
      <c r="F8" s="312"/>
      <c r="G8" s="312"/>
      <c r="H8" s="313"/>
      <c r="I8" s="311"/>
      <c r="J8" s="312"/>
      <c r="K8" s="312"/>
      <c r="L8" s="312"/>
      <c r="M8" s="313"/>
      <c r="N8" s="311"/>
      <c r="O8" s="312"/>
      <c r="P8" s="312"/>
      <c r="Q8" s="312"/>
      <c r="R8" s="313"/>
    </row>
    <row r="9" spans="1:18" x14ac:dyDescent="0.2">
      <c r="A9" s="309"/>
      <c r="B9" s="310" t="s">
        <v>241</v>
      </c>
      <c r="C9" s="305"/>
      <c r="D9" s="311"/>
      <c r="E9" s="312"/>
      <c r="F9" s="312"/>
      <c r="G9" s="312"/>
      <c r="H9" s="313"/>
      <c r="I9" s="311"/>
      <c r="J9" s="312"/>
      <c r="K9" s="312"/>
      <c r="L9" s="312"/>
      <c r="M9" s="313"/>
      <c r="N9" s="311"/>
      <c r="O9" s="312"/>
      <c r="P9" s="312"/>
      <c r="Q9" s="312"/>
      <c r="R9" s="313"/>
    </row>
    <row r="10" spans="1:18" x14ac:dyDescent="0.2">
      <c r="A10" s="309"/>
      <c r="B10" s="310" t="s">
        <v>242</v>
      </c>
      <c r="C10" s="305" t="s">
        <v>270</v>
      </c>
      <c r="D10" s="311"/>
      <c r="E10" s="312"/>
      <c r="F10" s="312"/>
      <c r="G10" s="312"/>
      <c r="H10" s="313"/>
      <c r="I10" s="311"/>
      <c r="J10" s="312"/>
      <c r="K10" s="312"/>
      <c r="L10" s="312"/>
      <c r="M10" s="313"/>
      <c r="N10" s="311"/>
      <c r="O10" s="312"/>
      <c r="P10" s="312"/>
      <c r="Q10" s="312"/>
      <c r="R10" s="313"/>
    </row>
    <row r="11" spans="1:18" x14ac:dyDescent="0.2">
      <c r="A11" s="309"/>
      <c r="B11" s="310" t="s">
        <v>85</v>
      </c>
      <c r="C11" s="305" t="s">
        <v>270</v>
      </c>
      <c r="D11" s="311"/>
      <c r="E11" s="312"/>
      <c r="F11" s="312"/>
      <c r="G11" s="312"/>
      <c r="H11" s="313"/>
      <c r="I11" s="311"/>
      <c r="J11" s="312"/>
      <c r="K11" s="312"/>
      <c r="L11" s="312"/>
      <c r="M11" s="313"/>
      <c r="N11" s="311"/>
      <c r="O11" s="312"/>
      <c r="P11" s="312"/>
      <c r="Q11" s="312"/>
      <c r="R11" s="313"/>
    </row>
    <row r="12" spans="1:18" x14ac:dyDescent="0.2">
      <c r="A12" s="309"/>
      <c r="B12" s="310" t="s">
        <v>87</v>
      </c>
      <c r="C12" s="305" t="s">
        <v>270</v>
      </c>
      <c r="D12" s="311"/>
      <c r="E12" s="312"/>
      <c r="F12" s="312"/>
      <c r="G12" s="312"/>
      <c r="H12" s="313"/>
      <c r="I12" s="311"/>
      <c r="J12" s="312"/>
      <c r="K12" s="312"/>
      <c r="L12" s="312"/>
      <c r="M12" s="313"/>
      <c r="N12" s="311"/>
      <c r="O12" s="312"/>
      <c r="P12" s="312"/>
      <c r="Q12" s="312"/>
      <c r="R12" s="313"/>
    </row>
    <row r="13" spans="1:18" x14ac:dyDescent="0.2">
      <c r="A13" s="309"/>
      <c r="B13" s="310" t="s">
        <v>89</v>
      </c>
      <c r="C13" s="305" t="s">
        <v>270</v>
      </c>
      <c r="D13" s="311"/>
      <c r="E13" s="312"/>
      <c r="F13" s="312"/>
      <c r="G13" s="312"/>
      <c r="H13" s="313"/>
      <c r="I13" s="311"/>
      <c r="J13" s="312"/>
      <c r="K13" s="312"/>
      <c r="L13" s="312"/>
      <c r="M13" s="313"/>
      <c r="N13" s="311"/>
      <c r="O13" s="312"/>
      <c r="P13" s="312"/>
      <c r="Q13" s="312"/>
      <c r="R13" s="313"/>
    </row>
    <row r="14" spans="1:18" ht="15" x14ac:dyDescent="0.2">
      <c r="A14" s="309" t="s">
        <v>30</v>
      </c>
      <c r="B14" s="277" t="s">
        <v>271</v>
      </c>
      <c r="C14" s="305" t="s">
        <v>270</v>
      </c>
      <c r="D14" s="311"/>
      <c r="E14" s="312"/>
      <c r="F14" s="312"/>
      <c r="G14" s="312"/>
      <c r="H14" s="313"/>
      <c r="I14" s="311"/>
      <c r="J14" s="312"/>
      <c r="K14" s="312"/>
      <c r="L14" s="312"/>
      <c r="M14" s="313"/>
      <c r="N14" s="311"/>
      <c r="O14" s="312"/>
      <c r="P14" s="312"/>
      <c r="Q14" s="312"/>
      <c r="R14" s="313"/>
    </row>
    <row r="15" spans="1:18" ht="15" x14ac:dyDescent="0.2">
      <c r="A15" s="309" t="s">
        <v>36</v>
      </c>
      <c r="B15" s="277" t="s">
        <v>272</v>
      </c>
      <c r="C15" s="305" t="s">
        <v>270</v>
      </c>
      <c r="D15" s="311"/>
      <c r="E15" s="312"/>
      <c r="F15" s="312"/>
      <c r="G15" s="312"/>
      <c r="H15" s="313"/>
      <c r="I15" s="311"/>
      <c r="J15" s="312"/>
      <c r="K15" s="312"/>
      <c r="L15" s="312"/>
      <c r="M15" s="313"/>
      <c r="N15" s="311"/>
      <c r="O15" s="312"/>
      <c r="P15" s="312"/>
      <c r="Q15" s="312"/>
      <c r="R15" s="313"/>
    </row>
    <row r="16" spans="1:18" ht="15" x14ac:dyDescent="0.2">
      <c r="A16" s="309" t="s">
        <v>68</v>
      </c>
      <c r="B16" s="277" t="s">
        <v>273</v>
      </c>
      <c r="C16" s="305" t="s">
        <v>270</v>
      </c>
      <c r="D16" s="311"/>
      <c r="E16" s="312"/>
      <c r="F16" s="312"/>
      <c r="G16" s="312"/>
      <c r="H16" s="313"/>
      <c r="I16" s="311"/>
      <c r="J16" s="312"/>
      <c r="K16" s="312"/>
      <c r="L16" s="312"/>
      <c r="M16" s="313"/>
      <c r="N16" s="311"/>
      <c r="O16" s="312"/>
      <c r="P16" s="312"/>
      <c r="Q16" s="312"/>
      <c r="R16" s="313"/>
    </row>
    <row r="17" spans="1:18" ht="15" x14ac:dyDescent="0.25">
      <c r="A17" s="276" t="s">
        <v>284</v>
      </c>
      <c r="B17" s="277"/>
      <c r="C17" s="305"/>
      <c r="D17" s="311"/>
      <c r="E17" s="312"/>
      <c r="F17" s="312"/>
      <c r="G17" s="312"/>
      <c r="H17" s="313"/>
      <c r="I17" s="311"/>
      <c r="J17" s="312"/>
      <c r="K17" s="312"/>
      <c r="L17" s="312"/>
      <c r="M17" s="313"/>
      <c r="N17" s="311"/>
      <c r="O17" s="312"/>
      <c r="P17" s="312"/>
      <c r="Q17" s="312"/>
      <c r="R17" s="313"/>
    </row>
    <row r="18" spans="1:18" ht="15" x14ac:dyDescent="0.25">
      <c r="A18" s="276" t="s">
        <v>286</v>
      </c>
      <c r="B18" s="277"/>
      <c r="C18" s="305"/>
      <c r="D18" s="311"/>
      <c r="E18" s="312"/>
      <c r="F18" s="312"/>
      <c r="G18" s="312"/>
      <c r="H18" s="313"/>
      <c r="I18" s="311"/>
      <c r="J18" s="312"/>
      <c r="K18" s="312"/>
      <c r="L18" s="312"/>
      <c r="M18" s="313"/>
      <c r="N18" s="311"/>
      <c r="O18" s="312"/>
      <c r="P18" s="312"/>
      <c r="Q18" s="312"/>
      <c r="R18" s="313"/>
    </row>
    <row r="19" spans="1:18" ht="15" x14ac:dyDescent="0.2">
      <c r="A19" s="309" t="s">
        <v>290</v>
      </c>
      <c r="B19" s="277"/>
      <c r="C19" s="305"/>
      <c r="D19" s="311"/>
      <c r="E19" s="312"/>
      <c r="F19" s="312"/>
      <c r="G19" s="312"/>
      <c r="H19" s="313"/>
      <c r="I19" s="311"/>
      <c r="J19" s="312"/>
      <c r="K19" s="312"/>
      <c r="L19" s="312"/>
      <c r="M19" s="313"/>
      <c r="N19" s="311"/>
      <c r="O19" s="312"/>
      <c r="P19" s="312"/>
      <c r="Q19" s="312"/>
      <c r="R19" s="313"/>
    </row>
    <row r="20" spans="1:18" ht="15" x14ac:dyDescent="0.2">
      <c r="A20" s="309" t="s">
        <v>172</v>
      </c>
      <c r="B20" s="277" t="s">
        <v>274</v>
      </c>
      <c r="C20" s="305" t="s">
        <v>270</v>
      </c>
      <c r="D20" s="311"/>
      <c r="E20" s="312"/>
      <c r="F20" s="312"/>
      <c r="G20" s="312"/>
      <c r="H20" s="313"/>
      <c r="I20" s="311"/>
      <c r="J20" s="312"/>
      <c r="K20" s="312"/>
      <c r="L20" s="312"/>
      <c r="M20" s="313"/>
      <c r="N20" s="311"/>
      <c r="O20" s="312"/>
      <c r="P20" s="312"/>
      <c r="Q20" s="312"/>
      <c r="R20" s="313"/>
    </row>
    <row r="21" spans="1:18" ht="15" x14ac:dyDescent="0.2">
      <c r="A21" s="309"/>
      <c r="B21" s="277" t="s">
        <v>275</v>
      </c>
      <c r="C21" s="305" t="s">
        <v>15</v>
      </c>
      <c r="D21" s="312"/>
      <c r="E21" s="312"/>
      <c r="F21" s="312"/>
      <c r="G21" s="312"/>
      <c r="H21" s="313"/>
      <c r="I21" s="312"/>
      <c r="J21" s="312"/>
      <c r="K21" s="312"/>
      <c r="L21" s="312"/>
      <c r="M21" s="313"/>
      <c r="N21" s="312"/>
      <c r="O21" s="312"/>
      <c r="P21" s="312"/>
      <c r="Q21" s="312"/>
      <c r="R21" s="313"/>
    </row>
    <row r="22" spans="1:18" s="258" customFormat="1" ht="15" x14ac:dyDescent="0.25">
      <c r="A22" s="314" t="s">
        <v>249</v>
      </c>
      <c r="B22" s="277" t="s">
        <v>250</v>
      </c>
      <c r="C22" s="305" t="s">
        <v>270</v>
      </c>
      <c r="D22" s="311"/>
      <c r="E22" s="312"/>
      <c r="F22" s="312"/>
      <c r="G22" s="312"/>
      <c r="H22" s="313"/>
      <c r="I22" s="311"/>
      <c r="J22" s="312"/>
      <c r="K22" s="312"/>
      <c r="L22" s="312"/>
      <c r="M22" s="313"/>
      <c r="N22" s="311"/>
      <c r="O22" s="312"/>
      <c r="P22" s="312"/>
      <c r="Q22" s="312"/>
      <c r="R22" s="313"/>
    </row>
    <row r="23" spans="1:18" s="258" customFormat="1" ht="30" x14ac:dyDescent="0.25">
      <c r="A23" s="314" t="s">
        <v>251</v>
      </c>
      <c r="B23" s="277" t="s">
        <v>252</v>
      </c>
      <c r="C23" s="305" t="s">
        <v>270</v>
      </c>
      <c r="D23" s="311"/>
      <c r="E23" s="312"/>
      <c r="F23" s="312"/>
      <c r="G23" s="312"/>
      <c r="H23" s="313"/>
      <c r="I23" s="311"/>
      <c r="J23" s="312"/>
      <c r="K23" s="312"/>
      <c r="L23" s="312"/>
      <c r="M23" s="313"/>
      <c r="N23" s="311"/>
      <c r="O23" s="312"/>
      <c r="P23" s="312"/>
      <c r="Q23" s="312"/>
      <c r="R23" s="313"/>
    </row>
    <row r="24" spans="1:18" s="258" customFormat="1" ht="15" x14ac:dyDescent="0.25">
      <c r="A24" s="314" t="s">
        <v>253</v>
      </c>
      <c r="B24" s="277" t="s">
        <v>254</v>
      </c>
      <c r="C24" s="305" t="s">
        <v>270</v>
      </c>
      <c r="D24" s="311"/>
      <c r="E24" s="312"/>
      <c r="F24" s="312"/>
      <c r="G24" s="312"/>
      <c r="H24" s="313"/>
      <c r="I24" s="311"/>
      <c r="J24" s="312"/>
      <c r="K24" s="312"/>
      <c r="L24" s="312"/>
      <c r="M24" s="313"/>
      <c r="N24" s="311"/>
      <c r="O24" s="312"/>
      <c r="P24" s="312"/>
      <c r="Q24" s="312"/>
      <c r="R24" s="313"/>
    </row>
    <row r="25" spans="1:18" s="258" customFormat="1" ht="15" x14ac:dyDescent="0.25">
      <c r="A25" s="314" t="s">
        <v>255</v>
      </c>
      <c r="B25" s="277" t="s">
        <v>287</v>
      </c>
      <c r="C25" s="305" t="s">
        <v>270</v>
      </c>
      <c r="D25" s="311"/>
      <c r="E25" s="312"/>
      <c r="F25" s="312"/>
      <c r="G25" s="312"/>
      <c r="H25" s="313"/>
      <c r="I25" s="311"/>
      <c r="J25" s="312"/>
      <c r="K25" s="312"/>
      <c r="L25" s="312"/>
      <c r="M25" s="313"/>
      <c r="N25" s="311"/>
      <c r="O25" s="312"/>
      <c r="P25" s="312"/>
      <c r="Q25" s="312"/>
      <c r="R25" s="313"/>
    </row>
    <row r="26" spans="1:18" s="258" customFormat="1" ht="15" x14ac:dyDescent="0.25">
      <c r="A26" s="314" t="s">
        <v>295</v>
      </c>
      <c r="B26" s="277" t="s">
        <v>288</v>
      </c>
      <c r="C26" s="305"/>
      <c r="D26" s="311"/>
      <c r="E26" s="312"/>
      <c r="F26" s="312"/>
      <c r="G26" s="312"/>
      <c r="H26" s="313"/>
      <c r="I26" s="311"/>
      <c r="J26" s="312"/>
      <c r="K26" s="312"/>
      <c r="L26" s="312"/>
      <c r="M26" s="313"/>
      <c r="N26" s="311"/>
      <c r="O26" s="312"/>
      <c r="P26" s="312"/>
      <c r="Q26" s="312"/>
      <c r="R26" s="313"/>
    </row>
    <row r="27" spans="1:18" s="258" customFormat="1" ht="15" x14ac:dyDescent="0.25">
      <c r="A27" s="314" t="s">
        <v>290</v>
      </c>
      <c r="B27" s="277" t="s">
        <v>289</v>
      </c>
      <c r="C27" s="305"/>
      <c r="D27" s="311"/>
      <c r="E27" s="312"/>
      <c r="F27" s="312"/>
      <c r="G27" s="312"/>
      <c r="H27" s="313"/>
      <c r="I27" s="311"/>
      <c r="J27" s="312"/>
      <c r="K27" s="312"/>
      <c r="L27" s="312"/>
      <c r="M27" s="313"/>
      <c r="N27" s="311"/>
      <c r="O27" s="312"/>
      <c r="P27" s="312"/>
      <c r="Q27" s="312"/>
      <c r="R27" s="313"/>
    </row>
    <row r="28" spans="1:18" ht="15" customHeight="1" x14ac:dyDescent="0.2">
      <c r="A28" s="309" t="s">
        <v>173</v>
      </c>
      <c r="B28" s="315" t="s">
        <v>276</v>
      </c>
      <c r="C28" s="305" t="s">
        <v>270</v>
      </c>
      <c r="D28" s="311"/>
      <c r="E28" s="312"/>
      <c r="F28" s="312"/>
      <c r="G28" s="312"/>
      <c r="H28" s="313"/>
      <c r="I28" s="311"/>
      <c r="J28" s="312"/>
      <c r="K28" s="312"/>
      <c r="L28" s="312"/>
      <c r="M28" s="313"/>
      <c r="N28" s="311"/>
      <c r="O28" s="312"/>
      <c r="P28" s="312"/>
      <c r="Q28" s="312"/>
      <c r="R28" s="313"/>
    </row>
    <row r="29" spans="1:18" ht="15" x14ac:dyDescent="0.2">
      <c r="A29" s="309" t="s">
        <v>174</v>
      </c>
      <c r="B29" s="277" t="s">
        <v>277</v>
      </c>
      <c r="C29" s="305" t="s">
        <v>270</v>
      </c>
      <c r="D29" s="311"/>
      <c r="E29" s="312"/>
      <c r="F29" s="312"/>
      <c r="G29" s="312"/>
      <c r="H29" s="313"/>
      <c r="I29" s="311"/>
      <c r="J29" s="312"/>
      <c r="K29" s="312"/>
      <c r="L29" s="312"/>
      <c r="M29" s="313"/>
      <c r="N29" s="311"/>
      <c r="O29" s="312"/>
      <c r="P29" s="312"/>
      <c r="Q29" s="312"/>
      <c r="R29" s="313"/>
    </row>
    <row r="30" spans="1:18" ht="15" x14ac:dyDescent="0.2">
      <c r="A30" s="309" t="s">
        <v>258</v>
      </c>
      <c r="B30" s="277" t="s">
        <v>259</v>
      </c>
      <c r="C30" s="305" t="s">
        <v>270</v>
      </c>
      <c r="D30" s="311"/>
      <c r="E30" s="312"/>
      <c r="F30" s="312"/>
      <c r="G30" s="312"/>
      <c r="H30" s="312"/>
      <c r="I30" s="311"/>
      <c r="J30" s="312"/>
      <c r="K30" s="312"/>
      <c r="L30" s="312"/>
      <c r="M30" s="312"/>
      <c r="N30" s="311"/>
      <c r="O30" s="312"/>
      <c r="P30" s="312"/>
      <c r="Q30" s="312"/>
      <c r="R30" s="313"/>
    </row>
    <row r="31" spans="1:18" ht="15" x14ac:dyDescent="0.2">
      <c r="A31" s="309"/>
      <c r="B31" s="277" t="s">
        <v>260</v>
      </c>
      <c r="C31" s="305" t="s">
        <v>270</v>
      </c>
      <c r="D31" s="311"/>
      <c r="E31" s="312"/>
      <c r="F31" s="312"/>
      <c r="G31" s="312"/>
      <c r="H31" s="313"/>
      <c r="I31" s="311"/>
      <c r="J31" s="312"/>
      <c r="K31" s="312"/>
      <c r="L31" s="312"/>
      <c r="M31" s="313"/>
      <c r="N31" s="311"/>
      <c r="O31" s="312"/>
      <c r="P31" s="312"/>
      <c r="Q31" s="312"/>
      <c r="R31" s="313"/>
    </row>
    <row r="32" spans="1:18" ht="15.75" customHeight="1" x14ac:dyDescent="0.2">
      <c r="A32" s="309"/>
      <c r="B32" s="277" t="s">
        <v>278</v>
      </c>
      <c r="C32" s="305" t="s">
        <v>270</v>
      </c>
      <c r="D32" s="311"/>
      <c r="E32" s="312"/>
      <c r="F32" s="312"/>
      <c r="G32" s="312"/>
      <c r="H32" s="313"/>
      <c r="I32" s="311"/>
      <c r="J32" s="312"/>
      <c r="K32" s="312"/>
      <c r="L32" s="312"/>
      <c r="M32" s="313"/>
      <c r="N32" s="311"/>
      <c r="O32" s="312"/>
      <c r="P32" s="312"/>
      <c r="Q32" s="312"/>
      <c r="R32" s="313"/>
    </row>
    <row r="33" spans="1:18" ht="30" x14ac:dyDescent="0.2">
      <c r="A33" s="309"/>
      <c r="B33" s="277" t="s">
        <v>279</v>
      </c>
      <c r="C33" s="305" t="s">
        <v>270</v>
      </c>
      <c r="D33" s="311"/>
      <c r="E33" s="312"/>
      <c r="F33" s="312"/>
      <c r="G33" s="312"/>
      <c r="H33" s="313"/>
      <c r="I33" s="311"/>
      <c r="J33" s="312"/>
      <c r="K33" s="312"/>
      <c r="L33" s="312"/>
      <c r="M33" s="313"/>
      <c r="N33" s="311"/>
      <c r="O33" s="312"/>
      <c r="P33" s="312"/>
      <c r="Q33" s="312"/>
      <c r="R33" s="313"/>
    </row>
    <row r="34" spans="1:18" ht="17.25" customHeight="1" x14ac:dyDescent="0.2">
      <c r="A34" s="309"/>
      <c r="B34" s="277" t="s">
        <v>280</v>
      </c>
      <c r="C34" s="305" t="s">
        <v>270</v>
      </c>
      <c r="D34" s="311"/>
      <c r="E34" s="312"/>
      <c r="F34" s="312"/>
      <c r="G34" s="312"/>
      <c r="H34" s="313"/>
      <c r="I34" s="311"/>
      <c r="J34" s="312"/>
      <c r="K34" s="312"/>
      <c r="L34" s="312"/>
      <c r="M34" s="313"/>
      <c r="N34" s="311"/>
      <c r="O34" s="312"/>
      <c r="P34" s="312"/>
      <c r="Q34" s="312"/>
      <c r="R34" s="313"/>
    </row>
    <row r="35" spans="1:18" ht="17.25" customHeight="1" x14ac:dyDescent="0.2">
      <c r="A35" s="309" t="s">
        <v>263</v>
      </c>
      <c r="B35" s="277" t="s">
        <v>264</v>
      </c>
      <c r="C35" s="305" t="s">
        <v>270</v>
      </c>
      <c r="D35" s="311"/>
      <c r="E35" s="312"/>
      <c r="F35" s="312"/>
      <c r="G35" s="312"/>
      <c r="H35" s="313"/>
      <c r="I35" s="311"/>
      <c r="J35" s="312"/>
      <c r="K35" s="312"/>
      <c r="L35" s="312"/>
      <c r="M35" s="313"/>
      <c r="N35" s="311"/>
      <c r="O35" s="312"/>
      <c r="P35" s="312"/>
      <c r="Q35" s="312"/>
      <c r="R35" s="313"/>
    </row>
    <row r="36" spans="1:18" ht="17.25" customHeight="1" x14ac:dyDescent="0.2">
      <c r="A36" s="320" t="s">
        <v>291</v>
      </c>
      <c r="B36" s="277"/>
      <c r="C36" s="305"/>
      <c r="D36" s="311"/>
      <c r="E36" s="312"/>
      <c r="F36" s="312"/>
      <c r="G36" s="312"/>
      <c r="H36" s="313"/>
      <c r="I36" s="311"/>
      <c r="J36" s="312"/>
      <c r="K36" s="312"/>
      <c r="L36" s="312"/>
      <c r="M36" s="313"/>
      <c r="N36" s="311"/>
      <c r="O36" s="312"/>
      <c r="P36" s="312"/>
      <c r="Q36" s="312"/>
      <c r="R36" s="313"/>
    </row>
    <row r="37" spans="1:18" ht="17.25" customHeight="1" x14ac:dyDescent="0.2">
      <c r="A37" s="320" t="s">
        <v>292</v>
      </c>
      <c r="B37" s="277"/>
      <c r="C37" s="305"/>
      <c r="D37" s="311"/>
      <c r="E37" s="312"/>
      <c r="F37" s="312"/>
      <c r="G37" s="312"/>
      <c r="H37" s="313"/>
      <c r="I37" s="311"/>
      <c r="J37" s="312"/>
      <c r="K37" s="312"/>
      <c r="L37" s="312"/>
      <c r="M37" s="313"/>
      <c r="N37" s="311"/>
      <c r="O37" s="312"/>
      <c r="P37" s="312"/>
      <c r="Q37" s="312"/>
      <c r="R37" s="313"/>
    </row>
    <row r="38" spans="1:18" ht="17.25" customHeight="1" x14ac:dyDescent="0.2">
      <c r="A38" s="320" t="s">
        <v>290</v>
      </c>
      <c r="B38" s="277"/>
      <c r="C38" s="305"/>
      <c r="D38" s="311"/>
      <c r="E38" s="312"/>
      <c r="F38" s="312"/>
      <c r="G38" s="312"/>
      <c r="H38" s="313"/>
      <c r="I38" s="311"/>
      <c r="J38" s="312"/>
      <c r="K38" s="312"/>
      <c r="L38" s="312"/>
      <c r="M38" s="313"/>
      <c r="N38" s="311"/>
      <c r="O38" s="312"/>
      <c r="P38" s="312"/>
      <c r="Q38" s="312"/>
      <c r="R38" s="313"/>
    </row>
    <row r="39" spans="1:18" ht="15" x14ac:dyDescent="0.2">
      <c r="A39" s="309" t="s">
        <v>265</v>
      </c>
      <c r="B39" s="277" t="s">
        <v>266</v>
      </c>
      <c r="C39" s="305" t="s">
        <v>270</v>
      </c>
      <c r="D39" s="311"/>
      <c r="E39" s="312"/>
      <c r="F39" s="312"/>
      <c r="G39" s="312"/>
      <c r="H39" s="313"/>
      <c r="I39" s="311"/>
      <c r="J39" s="312"/>
      <c r="K39" s="312"/>
      <c r="L39" s="312"/>
      <c r="M39" s="313"/>
      <c r="N39" s="311"/>
      <c r="O39" s="312"/>
      <c r="P39" s="312"/>
      <c r="Q39" s="312"/>
      <c r="R39" s="313"/>
    </row>
    <row r="40" spans="1:18" ht="36" customHeight="1" x14ac:dyDescent="0.2">
      <c r="A40" s="316"/>
      <c r="B40" s="316"/>
      <c r="C40" s="316"/>
    </row>
  </sheetData>
  <sheetProtection formatCells="0" formatColumns="0" formatRows="0"/>
  <protectedRanges>
    <protectedRange password="CEE9" sqref="R39 M39 H39" name="Диапазон5"/>
    <protectedRange password="CEE9" sqref="E32:H34 J32:M34 O32:R34" name="Диапазон4"/>
    <protectedRange password="CEE9" sqref="E30:H30 J30:M30 O30:R30" name="Диапазон3"/>
    <protectedRange password="CEE9" sqref="E28:H28 J28:M28 O28:R28" name="Диапазон2"/>
    <protectedRange password="CEE9" sqref="E10:G14 J10:L14 O10:Q14 O16:Q20 R10:R20 J16:L20 M10:M20 E16:G20 H10:H20" name="Диапазон1"/>
  </protectedRanges>
  <mergeCells count="7">
    <mergeCell ref="I4:M4"/>
    <mergeCell ref="N4:R4"/>
    <mergeCell ref="G1:H1"/>
    <mergeCell ref="A4:A5"/>
    <mergeCell ref="B4:B5"/>
    <mergeCell ref="C4:C6"/>
    <mergeCell ref="D4:H4"/>
  </mergeCells>
  <printOptions horizontalCentered="1"/>
  <pageMargins left="0.78740157480314965" right="0.19685039370078741" top="0.98425196850393704" bottom="0.98425196850393704" header="0.51181102362204722" footer="0.51181102362204722"/>
  <pageSetup paperSize="9" scale="4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E16BD-3E4D-4544-A068-EF96C4CCCEEE}">
  <sheetPr>
    <pageSetUpPr fitToPage="1"/>
  </sheetPr>
  <dimension ref="A1:W107"/>
  <sheetViews>
    <sheetView topLeftCell="A65" workbookViewId="0">
      <selection activeCell="W2" sqref="W2"/>
    </sheetView>
  </sheetViews>
  <sheetFormatPr defaultColWidth="9.140625" defaultRowHeight="12.75" x14ac:dyDescent="0.2"/>
  <cols>
    <col min="1" max="1" width="5.28515625" style="321" customWidth="1"/>
    <col min="2" max="2" width="42" style="322" customWidth="1"/>
    <col min="3" max="3" width="17.42578125" style="323" bestFit="1" customWidth="1"/>
    <col min="4" max="4" width="14.7109375" style="323" bestFit="1" customWidth="1"/>
    <col min="5" max="6" width="12.85546875" style="323" bestFit="1" customWidth="1"/>
    <col min="7" max="7" width="18" style="323" bestFit="1" customWidth="1"/>
    <col min="8" max="8" width="13.7109375" style="323" bestFit="1" customWidth="1"/>
    <col min="9" max="9" width="12.7109375" style="323" bestFit="1" customWidth="1"/>
    <col min="10" max="10" width="11.5703125" style="323" bestFit="1" customWidth="1"/>
    <col min="11" max="11" width="11.7109375" style="323" customWidth="1"/>
    <col min="12" max="12" width="14.85546875" style="323" bestFit="1" customWidth="1"/>
    <col min="13" max="13" width="15.85546875" style="324" bestFit="1" customWidth="1"/>
    <col min="14" max="14" width="6.140625" style="322" customWidth="1"/>
    <col min="15" max="15" width="4.5703125" style="325" customWidth="1"/>
    <col min="16" max="16" width="4.42578125" style="325" customWidth="1"/>
    <col min="17" max="17" width="6.85546875" style="325" customWidth="1"/>
    <col min="18" max="18" width="9" style="325" customWidth="1"/>
    <col min="19" max="22" width="4.28515625" style="322" customWidth="1"/>
    <col min="23" max="23" width="4.140625" style="322" customWidth="1"/>
    <col min="24" max="16384" width="9.140625" style="322"/>
  </cols>
  <sheetData>
    <row r="1" spans="1:23" x14ac:dyDescent="0.2">
      <c r="W1" s="326" t="s">
        <v>419</v>
      </c>
    </row>
    <row r="2" spans="1:23" s="327" customFormat="1" ht="15.75" x14ac:dyDescent="0.25">
      <c r="A2" s="563" t="s">
        <v>336</v>
      </c>
      <c r="B2" s="563"/>
      <c r="C2" s="563"/>
      <c r="D2" s="563"/>
      <c r="E2" s="563"/>
      <c r="F2" s="563"/>
      <c r="G2" s="563"/>
      <c r="H2" s="563"/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7"/>
      <c r="V2" s="323" t="s">
        <v>337</v>
      </c>
      <c r="W2" s="387"/>
    </row>
    <row r="4" spans="1:23" s="328" customFormat="1" ht="25.5" customHeight="1" x14ac:dyDescent="0.2">
      <c r="A4" s="565" t="s">
        <v>296</v>
      </c>
      <c r="B4" s="565" t="s">
        <v>297</v>
      </c>
      <c r="C4" s="566" t="s">
        <v>298</v>
      </c>
      <c r="D4" s="566"/>
      <c r="E4" s="566"/>
      <c r="F4" s="566"/>
      <c r="G4" s="566"/>
      <c r="H4" s="567" t="s">
        <v>299</v>
      </c>
      <c r="I4" s="567"/>
      <c r="J4" s="567"/>
      <c r="K4" s="567"/>
      <c r="L4" s="567"/>
      <c r="M4" s="568" t="s">
        <v>300</v>
      </c>
      <c r="N4" s="569" t="s">
        <v>301</v>
      </c>
      <c r="O4" s="570"/>
      <c r="P4" s="570"/>
      <c r="Q4" s="570"/>
      <c r="R4" s="571"/>
      <c r="S4" s="572" t="s">
        <v>302</v>
      </c>
      <c r="T4" s="572"/>
      <c r="U4" s="572"/>
      <c r="V4" s="572"/>
      <c r="W4" s="572"/>
    </row>
    <row r="5" spans="1:23" s="328" customFormat="1" ht="18" customHeight="1" x14ac:dyDescent="0.2">
      <c r="A5" s="565"/>
      <c r="B5" s="565"/>
      <c r="C5" s="329" t="s">
        <v>303</v>
      </c>
      <c r="D5" s="329" t="s">
        <v>85</v>
      </c>
      <c r="E5" s="329" t="s">
        <v>87</v>
      </c>
      <c r="F5" s="329" t="s">
        <v>234</v>
      </c>
      <c r="G5" s="329" t="s">
        <v>91</v>
      </c>
      <c r="H5" s="329" t="s">
        <v>303</v>
      </c>
      <c r="I5" s="329" t="s">
        <v>85</v>
      </c>
      <c r="J5" s="329" t="s">
        <v>87</v>
      </c>
      <c r="K5" s="329" t="s">
        <v>234</v>
      </c>
      <c r="L5" s="329" t="s">
        <v>91</v>
      </c>
      <c r="M5" s="568"/>
      <c r="N5" s="330" t="s">
        <v>303</v>
      </c>
      <c r="O5" s="331" t="s">
        <v>85</v>
      </c>
      <c r="P5" s="331" t="s">
        <v>87</v>
      </c>
      <c r="Q5" s="331" t="s">
        <v>234</v>
      </c>
      <c r="R5" s="331" t="s">
        <v>91</v>
      </c>
      <c r="S5" s="330" t="s">
        <v>303</v>
      </c>
      <c r="T5" s="330" t="s">
        <v>85</v>
      </c>
      <c r="U5" s="330" t="s">
        <v>87</v>
      </c>
      <c r="V5" s="330" t="s">
        <v>234</v>
      </c>
      <c r="W5" s="330" t="s">
        <v>91</v>
      </c>
    </row>
    <row r="6" spans="1:23" s="334" customFormat="1" ht="13.5" customHeight="1" x14ac:dyDescent="0.2">
      <c r="A6" s="332">
        <v>1</v>
      </c>
      <c r="B6" s="333">
        <f t="shared" ref="B6:W6" si="0">+A6+1</f>
        <v>2</v>
      </c>
      <c r="C6" s="333">
        <f>+B6+1</f>
        <v>3</v>
      </c>
      <c r="D6" s="333">
        <f t="shared" si="0"/>
        <v>4</v>
      </c>
      <c r="E6" s="333">
        <f t="shared" si="0"/>
        <v>5</v>
      </c>
      <c r="F6" s="333">
        <f t="shared" si="0"/>
        <v>6</v>
      </c>
      <c r="G6" s="333">
        <f t="shared" si="0"/>
        <v>7</v>
      </c>
      <c r="H6" s="333">
        <f t="shared" si="0"/>
        <v>8</v>
      </c>
      <c r="I6" s="333">
        <f t="shared" si="0"/>
        <v>9</v>
      </c>
      <c r="J6" s="333">
        <f t="shared" si="0"/>
        <v>10</v>
      </c>
      <c r="K6" s="333">
        <f t="shared" si="0"/>
        <v>11</v>
      </c>
      <c r="L6" s="333">
        <f t="shared" si="0"/>
        <v>12</v>
      </c>
      <c r="M6" s="333">
        <f t="shared" si="0"/>
        <v>13</v>
      </c>
      <c r="N6" s="333">
        <f t="shared" si="0"/>
        <v>14</v>
      </c>
      <c r="O6" s="333">
        <f t="shared" si="0"/>
        <v>15</v>
      </c>
      <c r="P6" s="333">
        <f t="shared" si="0"/>
        <v>16</v>
      </c>
      <c r="Q6" s="333">
        <f t="shared" si="0"/>
        <v>17</v>
      </c>
      <c r="R6" s="333">
        <f t="shared" si="0"/>
        <v>18</v>
      </c>
      <c r="S6" s="333">
        <f t="shared" si="0"/>
        <v>19</v>
      </c>
      <c r="T6" s="333">
        <f t="shared" si="0"/>
        <v>20</v>
      </c>
      <c r="U6" s="333">
        <f t="shared" si="0"/>
        <v>21</v>
      </c>
      <c r="V6" s="333">
        <f t="shared" si="0"/>
        <v>22</v>
      </c>
      <c r="W6" s="333">
        <f t="shared" si="0"/>
        <v>23</v>
      </c>
    </row>
    <row r="7" spans="1:23" x14ac:dyDescent="0.2">
      <c r="A7" s="573" t="s">
        <v>600</v>
      </c>
      <c r="B7" s="574"/>
      <c r="C7" s="574"/>
      <c r="D7" s="574"/>
      <c r="E7" s="574"/>
      <c r="F7" s="574"/>
      <c r="G7" s="574"/>
      <c r="H7" s="574"/>
      <c r="I7" s="574"/>
      <c r="J7" s="574"/>
      <c r="K7" s="574"/>
      <c r="L7" s="574"/>
      <c r="M7" s="574"/>
      <c r="N7" s="574"/>
      <c r="O7" s="574"/>
      <c r="P7" s="574"/>
      <c r="Q7" s="574"/>
      <c r="R7" s="574"/>
      <c r="S7" s="574"/>
      <c r="T7" s="574"/>
      <c r="U7" s="574"/>
      <c r="V7" s="574"/>
      <c r="W7" s="575"/>
    </row>
    <row r="8" spans="1:23" ht="15.75" x14ac:dyDescent="0.25">
      <c r="A8" s="335">
        <v>1</v>
      </c>
      <c r="B8" s="336" t="s">
        <v>304</v>
      </c>
      <c r="C8" s="337">
        <f>D8+E8+F8+G8</f>
        <v>0</v>
      </c>
      <c r="D8" s="337"/>
      <c r="E8" s="337"/>
      <c r="F8" s="337"/>
      <c r="G8" s="337"/>
      <c r="H8" s="337">
        <f t="shared" ref="H8:H19" si="1">I8+J8+K8+L8</f>
        <v>0</v>
      </c>
      <c r="I8" s="337"/>
      <c r="J8" s="337"/>
      <c r="K8" s="337"/>
      <c r="L8" s="337"/>
      <c r="M8" s="338" t="e">
        <f>C8/H8</f>
        <v>#DIV/0!</v>
      </c>
      <c r="N8" s="339"/>
      <c r="O8" s="340"/>
      <c r="P8" s="340"/>
      <c r="Q8" s="340"/>
      <c r="R8" s="340"/>
      <c r="S8" s="340"/>
      <c r="T8" s="340"/>
      <c r="U8" s="340"/>
      <c r="V8" s="340"/>
      <c r="W8" s="340"/>
    </row>
    <row r="9" spans="1:23" ht="15.75" x14ac:dyDescent="0.25">
      <c r="A9" s="341" t="s">
        <v>305</v>
      </c>
      <c r="B9" s="342" t="s">
        <v>306</v>
      </c>
      <c r="C9" s="343">
        <f>D9+E9+F9+G9</f>
        <v>0</v>
      </c>
      <c r="D9" s="343"/>
      <c r="E9" s="343"/>
      <c r="F9" s="343"/>
      <c r="G9" s="343"/>
      <c r="H9" s="343">
        <f t="shared" si="1"/>
        <v>0</v>
      </c>
      <c r="I9" s="343"/>
      <c r="J9" s="343"/>
      <c r="K9" s="343"/>
      <c r="L9" s="343"/>
      <c r="M9" s="338" t="e">
        <f t="shared" ref="M9:M35" si="2">C9/H9</f>
        <v>#DIV/0!</v>
      </c>
      <c r="N9" s="339"/>
      <c r="O9" s="344"/>
      <c r="P9" s="344"/>
      <c r="Q9" s="344"/>
      <c r="R9" s="344"/>
      <c r="S9" s="345"/>
      <c r="T9" s="346"/>
      <c r="U9" s="346"/>
      <c r="V9" s="346"/>
      <c r="W9" s="346"/>
    </row>
    <row r="10" spans="1:23" ht="15.75" x14ac:dyDescent="0.25">
      <c r="A10" s="341" t="s">
        <v>307</v>
      </c>
      <c r="B10" s="342" t="s">
        <v>308</v>
      </c>
      <c r="C10" s="347">
        <f t="shared" ref="C10:C13" si="3">D10+E10+F10+G10</f>
        <v>0</v>
      </c>
      <c r="D10" s="347"/>
      <c r="E10" s="347"/>
      <c r="F10" s="347"/>
      <c r="G10" s="347"/>
      <c r="H10" s="347">
        <f t="shared" si="1"/>
        <v>0</v>
      </c>
      <c r="I10" s="347"/>
      <c r="J10" s="347"/>
      <c r="K10" s="347"/>
      <c r="L10" s="347"/>
      <c r="M10" s="338" t="e">
        <f t="shared" si="2"/>
        <v>#DIV/0!</v>
      </c>
      <c r="N10" s="339"/>
      <c r="O10" s="344"/>
      <c r="P10" s="344"/>
      <c r="Q10" s="344"/>
      <c r="R10" s="344"/>
      <c r="S10" s="345"/>
      <c r="T10" s="346"/>
      <c r="U10" s="346"/>
      <c r="V10" s="346"/>
      <c r="W10" s="346"/>
    </row>
    <row r="11" spans="1:23" ht="15.75" x14ac:dyDescent="0.25">
      <c r="A11" s="341" t="s">
        <v>309</v>
      </c>
      <c r="B11" s="342" t="s">
        <v>310</v>
      </c>
      <c r="C11" s="347">
        <f t="shared" si="3"/>
        <v>0</v>
      </c>
      <c r="D11" s="347"/>
      <c r="E11" s="347"/>
      <c r="F11" s="347"/>
      <c r="G11" s="347"/>
      <c r="H11" s="347">
        <f t="shared" si="1"/>
        <v>0</v>
      </c>
      <c r="I11" s="347"/>
      <c r="J11" s="347"/>
      <c r="K11" s="347"/>
      <c r="L11" s="347"/>
      <c r="M11" s="338" t="e">
        <f t="shared" si="2"/>
        <v>#DIV/0!</v>
      </c>
      <c r="N11" s="339"/>
      <c r="O11" s="344"/>
      <c r="P11" s="344"/>
      <c r="Q11" s="344"/>
      <c r="R11" s="344"/>
      <c r="S11" s="345"/>
      <c r="T11" s="346"/>
      <c r="U11" s="346"/>
      <c r="V11" s="346"/>
      <c r="W11" s="346"/>
    </row>
    <row r="12" spans="1:23" ht="15.75" x14ac:dyDescent="0.25">
      <c r="A12" s="341" t="s">
        <v>311</v>
      </c>
      <c r="B12" s="342" t="s">
        <v>312</v>
      </c>
      <c r="C12" s="347">
        <f t="shared" si="3"/>
        <v>0</v>
      </c>
      <c r="D12" s="347"/>
      <c r="E12" s="347"/>
      <c r="F12" s="347"/>
      <c r="G12" s="347"/>
      <c r="H12" s="347">
        <f t="shared" si="1"/>
        <v>0</v>
      </c>
      <c r="I12" s="347"/>
      <c r="J12" s="347"/>
      <c r="K12" s="347"/>
      <c r="L12" s="347"/>
      <c r="M12" s="338" t="e">
        <f t="shared" si="2"/>
        <v>#DIV/0!</v>
      </c>
      <c r="N12" s="339"/>
      <c r="O12" s="344"/>
      <c r="P12" s="344"/>
      <c r="Q12" s="344"/>
      <c r="R12" s="344"/>
      <c r="S12" s="345"/>
      <c r="T12" s="346"/>
      <c r="U12" s="346"/>
      <c r="V12" s="346"/>
      <c r="W12" s="346"/>
    </row>
    <row r="13" spans="1:23" ht="15.75" x14ac:dyDescent="0.25">
      <c r="A13" s="341" t="s">
        <v>313</v>
      </c>
      <c r="B13" s="342" t="s">
        <v>314</v>
      </c>
      <c r="C13" s="343">
        <f t="shared" si="3"/>
        <v>0</v>
      </c>
      <c r="D13" s="343"/>
      <c r="E13" s="343"/>
      <c r="F13" s="343"/>
      <c r="G13" s="343"/>
      <c r="H13" s="343">
        <f t="shared" si="1"/>
        <v>0</v>
      </c>
      <c r="I13" s="343"/>
      <c r="J13" s="343"/>
      <c r="K13" s="343"/>
      <c r="L13" s="343"/>
      <c r="M13" s="338" t="e">
        <f t="shared" si="2"/>
        <v>#DIV/0!</v>
      </c>
      <c r="N13" s="339"/>
      <c r="O13" s="344"/>
      <c r="P13" s="344"/>
      <c r="Q13" s="344"/>
      <c r="R13" s="344"/>
      <c r="S13" s="345"/>
      <c r="T13" s="346"/>
      <c r="U13" s="346"/>
      <c r="V13" s="346"/>
      <c r="W13" s="346"/>
    </row>
    <row r="14" spans="1:23" ht="15.75" x14ac:dyDescent="0.25">
      <c r="A14" s="341" t="s">
        <v>315</v>
      </c>
      <c r="B14" s="342" t="s">
        <v>308</v>
      </c>
      <c r="C14" s="347">
        <f>D14+E14+F14+G14</f>
        <v>0</v>
      </c>
      <c r="D14" s="347"/>
      <c r="E14" s="347"/>
      <c r="F14" s="347"/>
      <c r="G14" s="347"/>
      <c r="H14" s="347">
        <f t="shared" si="1"/>
        <v>0</v>
      </c>
      <c r="I14" s="347"/>
      <c r="J14" s="347"/>
      <c r="K14" s="347"/>
      <c r="L14" s="347"/>
      <c r="M14" s="338" t="e">
        <f t="shared" si="2"/>
        <v>#DIV/0!</v>
      </c>
      <c r="N14" s="339"/>
      <c r="O14" s="344"/>
      <c r="P14" s="344"/>
      <c r="Q14" s="344"/>
      <c r="R14" s="344"/>
      <c r="S14" s="345"/>
      <c r="T14" s="346"/>
      <c r="U14" s="346"/>
      <c r="V14" s="346"/>
      <c r="W14" s="346"/>
    </row>
    <row r="15" spans="1:23" ht="15.75" x14ac:dyDescent="0.25">
      <c r="A15" s="341" t="s">
        <v>316</v>
      </c>
      <c r="B15" s="342" t="s">
        <v>317</v>
      </c>
      <c r="C15" s="347">
        <f t="shared" ref="C15:C18" si="4">D15+E15+F15+G15</f>
        <v>0</v>
      </c>
      <c r="D15" s="347"/>
      <c r="E15" s="347"/>
      <c r="F15" s="347"/>
      <c r="G15" s="347"/>
      <c r="H15" s="347">
        <f t="shared" si="1"/>
        <v>0</v>
      </c>
      <c r="I15" s="347"/>
      <c r="J15" s="347"/>
      <c r="K15" s="347"/>
      <c r="L15" s="347"/>
      <c r="M15" s="338" t="e">
        <f t="shared" si="2"/>
        <v>#DIV/0!</v>
      </c>
      <c r="N15" s="339"/>
      <c r="O15" s="340"/>
      <c r="P15" s="340"/>
      <c r="Q15" s="340"/>
      <c r="R15" s="340"/>
      <c r="S15" s="340"/>
      <c r="T15" s="340"/>
      <c r="U15" s="340"/>
      <c r="V15" s="340"/>
      <c r="W15" s="340"/>
    </row>
    <row r="16" spans="1:23" ht="15.75" hidden="1" x14ac:dyDescent="0.25">
      <c r="A16" s="341" t="s">
        <v>318</v>
      </c>
      <c r="B16" s="336" t="s">
        <v>319</v>
      </c>
      <c r="C16" s="347">
        <f t="shared" si="4"/>
        <v>0</v>
      </c>
      <c r="D16" s="347"/>
      <c r="E16" s="347"/>
      <c r="F16" s="347"/>
      <c r="G16" s="347"/>
      <c r="H16" s="347">
        <f t="shared" si="1"/>
        <v>0</v>
      </c>
      <c r="I16" s="347"/>
      <c r="J16" s="347"/>
      <c r="K16" s="347"/>
      <c r="L16" s="347"/>
      <c r="M16" s="338" t="e">
        <f t="shared" si="2"/>
        <v>#DIV/0!</v>
      </c>
      <c r="N16" s="339"/>
      <c r="O16" s="340"/>
      <c r="P16" s="340"/>
      <c r="Q16" s="340"/>
      <c r="R16" s="340"/>
      <c r="S16" s="340"/>
      <c r="T16" s="340"/>
      <c r="U16" s="340"/>
      <c r="V16" s="340"/>
      <c r="W16" s="340"/>
    </row>
    <row r="17" spans="1:23" ht="25.5" hidden="1" x14ac:dyDescent="0.25">
      <c r="A17" s="341" t="s">
        <v>320</v>
      </c>
      <c r="B17" s="342" t="s">
        <v>321</v>
      </c>
      <c r="C17" s="347">
        <f t="shared" si="4"/>
        <v>0</v>
      </c>
      <c r="D17" s="347"/>
      <c r="E17" s="347"/>
      <c r="F17" s="347"/>
      <c r="G17" s="347"/>
      <c r="H17" s="347">
        <f t="shared" si="1"/>
        <v>0</v>
      </c>
      <c r="I17" s="347"/>
      <c r="J17" s="347"/>
      <c r="K17" s="347"/>
      <c r="L17" s="347"/>
      <c r="M17" s="338" t="e">
        <f t="shared" si="2"/>
        <v>#DIV/0!</v>
      </c>
      <c r="N17" s="339"/>
      <c r="O17" s="340"/>
      <c r="P17" s="340"/>
      <c r="Q17" s="340"/>
      <c r="R17" s="340"/>
      <c r="S17" s="340"/>
      <c r="T17" s="340"/>
      <c r="U17" s="340"/>
      <c r="V17" s="340"/>
      <c r="W17" s="340"/>
    </row>
    <row r="18" spans="1:23" ht="25.5" hidden="1" x14ac:dyDescent="0.25">
      <c r="A18" s="341" t="s">
        <v>322</v>
      </c>
      <c r="B18" s="342" t="s">
        <v>323</v>
      </c>
      <c r="C18" s="347">
        <f t="shared" si="4"/>
        <v>0</v>
      </c>
      <c r="D18" s="347"/>
      <c r="E18" s="347"/>
      <c r="F18" s="347"/>
      <c r="G18" s="347"/>
      <c r="H18" s="347">
        <f t="shared" si="1"/>
        <v>0</v>
      </c>
      <c r="I18" s="347"/>
      <c r="J18" s="347"/>
      <c r="K18" s="347"/>
      <c r="L18" s="347"/>
      <c r="M18" s="338" t="e">
        <f t="shared" si="2"/>
        <v>#DIV/0!</v>
      </c>
      <c r="N18" s="339"/>
      <c r="O18" s="340"/>
      <c r="P18" s="340"/>
      <c r="Q18" s="340"/>
      <c r="R18" s="340"/>
      <c r="S18" s="340"/>
      <c r="T18" s="340"/>
      <c r="U18" s="340"/>
      <c r="V18" s="340"/>
      <c r="W18" s="340"/>
    </row>
    <row r="19" spans="1:23" ht="15.75" x14ac:dyDescent="0.25">
      <c r="A19" s="335" t="s">
        <v>172</v>
      </c>
      <c r="B19" s="348" t="s">
        <v>324</v>
      </c>
      <c r="C19" s="337">
        <f>D19+E19+F19+G19</f>
        <v>0</v>
      </c>
      <c r="D19" s="337"/>
      <c r="E19" s="337"/>
      <c r="F19" s="337"/>
      <c r="G19" s="337"/>
      <c r="H19" s="337">
        <f t="shared" si="1"/>
        <v>0</v>
      </c>
      <c r="I19" s="337"/>
      <c r="J19" s="337"/>
      <c r="K19" s="337"/>
      <c r="L19" s="337"/>
      <c r="M19" s="338" t="e">
        <f t="shared" si="2"/>
        <v>#DIV/0!</v>
      </c>
      <c r="N19" s="339"/>
      <c r="O19" s="340"/>
      <c r="P19" s="340"/>
      <c r="Q19" s="340"/>
      <c r="R19" s="340"/>
      <c r="S19" s="340"/>
      <c r="T19" s="340"/>
      <c r="U19" s="340"/>
      <c r="V19" s="340"/>
      <c r="W19" s="340"/>
    </row>
    <row r="20" spans="1:23" ht="15.75" x14ac:dyDescent="0.25">
      <c r="A20" s="341" t="s">
        <v>249</v>
      </c>
      <c r="B20" s="345" t="s">
        <v>325</v>
      </c>
      <c r="C20" s="343">
        <f>D20+E20+F20+G20</f>
        <v>0</v>
      </c>
      <c r="D20" s="343"/>
      <c r="E20" s="343"/>
      <c r="F20" s="343"/>
      <c r="G20" s="343"/>
      <c r="H20" s="343">
        <f>I20+J20+K20+L20</f>
        <v>0</v>
      </c>
      <c r="I20" s="343"/>
      <c r="J20" s="343"/>
      <c r="K20" s="343"/>
      <c r="L20" s="343"/>
      <c r="M20" s="338" t="e">
        <f t="shared" si="2"/>
        <v>#DIV/0!</v>
      </c>
      <c r="N20" s="339"/>
      <c r="O20" s="340"/>
      <c r="P20" s="340"/>
      <c r="Q20" s="340"/>
      <c r="R20" s="340"/>
      <c r="S20" s="340"/>
      <c r="T20" s="340"/>
      <c r="U20" s="340"/>
      <c r="V20" s="340"/>
      <c r="W20" s="340"/>
    </row>
    <row r="21" spans="1:23" ht="15.75" hidden="1" x14ac:dyDescent="0.25">
      <c r="A21" s="349"/>
      <c r="B21" s="345" t="s">
        <v>326</v>
      </c>
      <c r="C21" s="347">
        <f t="shared" ref="C21:C31" si="5">D21+E21+F21+G21</f>
        <v>0</v>
      </c>
      <c r="D21" s="347"/>
      <c r="E21" s="347"/>
      <c r="F21" s="347"/>
      <c r="G21" s="347"/>
      <c r="H21" s="347">
        <f t="shared" ref="H21:H35" si="6">I21+J21+K21+L21</f>
        <v>0</v>
      </c>
      <c r="I21" s="347"/>
      <c r="J21" s="347"/>
      <c r="K21" s="347"/>
      <c r="L21" s="347"/>
      <c r="M21" s="338" t="e">
        <f t="shared" si="2"/>
        <v>#DIV/0!</v>
      </c>
      <c r="N21" s="339"/>
      <c r="O21" s="344"/>
      <c r="P21" s="344"/>
      <c r="Q21" s="344"/>
      <c r="R21" s="344"/>
      <c r="S21" s="339"/>
      <c r="T21" s="346"/>
      <c r="U21" s="346"/>
      <c r="V21" s="346"/>
      <c r="W21" s="346"/>
    </row>
    <row r="22" spans="1:23" ht="15.75" hidden="1" x14ac:dyDescent="0.25">
      <c r="A22" s="341"/>
      <c r="B22" s="345" t="s">
        <v>327</v>
      </c>
      <c r="C22" s="347">
        <f t="shared" si="5"/>
        <v>0</v>
      </c>
      <c r="D22" s="347"/>
      <c r="E22" s="347"/>
      <c r="F22" s="347"/>
      <c r="G22" s="347"/>
      <c r="H22" s="347">
        <f t="shared" si="6"/>
        <v>0</v>
      </c>
      <c r="I22" s="347"/>
      <c r="J22" s="347"/>
      <c r="K22" s="347"/>
      <c r="L22" s="347"/>
      <c r="M22" s="338" t="e">
        <f t="shared" si="2"/>
        <v>#DIV/0!</v>
      </c>
      <c r="N22" s="339"/>
      <c r="O22" s="344"/>
      <c r="P22" s="344"/>
      <c r="Q22" s="344"/>
      <c r="R22" s="344"/>
      <c r="S22" s="339"/>
      <c r="T22" s="346"/>
      <c r="U22" s="346"/>
      <c r="V22" s="346"/>
      <c r="W22" s="346"/>
    </row>
    <row r="23" spans="1:23" ht="15.75" x14ac:dyDescent="0.25">
      <c r="A23" s="350" t="s">
        <v>253</v>
      </c>
      <c r="B23" s="351" t="s">
        <v>328</v>
      </c>
      <c r="C23" s="343">
        <f t="shared" si="5"/>
        <v>0</v>
      </c>
      <c r="D23" s="343"/>
      <c r="E23" s="343"/>
      <c r="F23" s="343"/>
      <c r="G23" s="343"/>
      <c r="H23" s="343">
        <f t="shared" si="6"/>
        <v>0</v>
      </c>
      <c r="I23" s="343"/>
      <c r="J23" s="343"/>
      <c r="K23" s="343"/>
      <c r="L23" s="343"/>
      <c r="M23" s="338" t="e">
        <f t="shared" si="2"/>
        <v>#DIV/0!</v>
      </c>
      <c r="N23" s="352"/>
      <c r="O23" s="353"/>
      <c r="P23" s="353"/>
      <c r="Q23" s="353"/>
      <c r="R23" s="353"/>
      <c r="S23" s="353"/>
      <c r="T23" s="353"/>
      <c r="U23" s="353"/>
      <c r="V23" s="353"/>
      <c r="W23" s="353"/>
    </row>
    <row r="24" spans="1:23" ht="25.5" x14ac:dyDescent="0.25">
      <c r="A24" s="341"/>
      <c r="B24" s="342" t="s">
        <v>321</v>
      </c>
      <c r="C24" s="347">
        <f t="shared" si="5"/>
        <v>0</v>
      </c>
      <c r="D24" s="354"/>
      <c r="E24" s="354"/>
      <c r="F24" s="354"/>
      <c r="G24" s="354"/>
      <c r="H24" s="347">
        <f t="shared" si="6"/>
        <v>0</v>
      </c>
      <c r="I24" s="354"/>
      <c r="J24" s="354"/>
      <c r="K24" s="354"/>
      <c r="L24" s="354"/>
      <c r="M24" s="338" t="e">
        <f t="shared" si="2"/>
        <v>#DIV/0!</v>
      </c>
      <c r="N24" s="339"/>
      <c r="O24" s="340"/>
      <c r="P24" s="340"/>
      <c r="Q24" s="340"/>
      <c r="R24" s="340"/>
      <c r="S24" s="339"/>
      <c r="T24" s="346"/>
      <c r="U24" s="346"/>
      <c r="V24" s="346"/>
      <c r="W24" s="346"/>
    </row>
    <row r="25" spans="1:23" ht="25.5" x14ac:dyDescent="0.25">
      <c r="A25" s="341"/>
      <c r="B25" s="342" t="s">
        <v>323</v>
      </c>
      <c r="C25" s="347">
        <f t="shared" si="5"/>
        <v>0</v>
      </c>
      <c r="D25" s="354"/>
      <c r="E25" s="354"/>
      <c r="F25" s="354"/>
      <c r="G25" s="347"/>
      <c r="H25" s="347">
        <f t="shared" si="6"/>
        <v>0</v>
      </c>
      <c r="I25" s="354"/>
      <c r="J25" s="354"/>
      <c r="K25" s="354"/>
      <c r="L25" s="354"/>
      <c r="M25" s="338" t="e">
        <f t="shared" si="2"/>
        <v>#DIV/0!</v>
      </c>
      <c r="N25" s="339"/>
      <c r="O25" s="340"/>
      <c r="P25" s="340"/>
      <c r="Q25" s="340"/>
      <c r="R25" s="340"/>
      <c r="S25" s="339"/>
      <c r="T25" s="339"/>
      <c r="U25" s="346"/>
      <c r="V25" s="346"/>
      <c r="W25" s="346"/>
    </row>
    <row r="26" spans="1:23" ht="15.75" x14ac:dyDescent="0.25">
      <c r="A26" s="350" t="s">
        <v>283</v>
      </c>
      <c r="B26" s="351" t="s">
        <v>329</v>
      </c>
      <c r="C26" s="343">
        <f t="shared" si="5"/>
        <v>0</v>
      </c>
      <c r="D26" s="343"/>
      <c r="E26" s="343"/>
      <c r="F26" s="343"/>
      <c r="G26" s="343"/>
      <c r="H26" s="343">
        <f t="shared" si="6"/>
        <v>0</v>
      </c>
      <c r="I26" s="343"/>
      <c r="J26" s="343"/>
      <c r="K26" s="343"/>
      <c r="L26" s="343"/>
      <c r="M26" s="338" t="e">
        <f t="shared" si="2"/>
        <v>#DIV/0!</v>
      </c>
      <c r="N26" s="352"/>
      <c r="O26" s="353"/>
      <c r="P26" s="353"/>
      <c r="Q26" s="353"/>
      <c r="R26" s="353"/>
      <c r="S26" s="353"/>
      <c r="T26" s="353"/>
      <c r="U26" s="353"/>
      <c r="V26" s="353"/>
      <c r="W26" s="353"/>
    </row>
    <row r="27" spans="1:23" ht="25.5" x14ac:dyDescent="0.25">
      <c r="A27" s="341"/>
      <c r="B27" s="342" t="s">
        <v>321</v>
      </c>
      <c r="C27" s="347">
        <f t="shared" si="5"/>
        <v>0</v>
      </c>
      <c r="D27" s="347"/>
      <c r="E27" s="347"/>
      <c r="F27" s="347"/>
      <c r="G27" s="347"/>
      <c r="H27" s="347">
        <f t="shared" si="6"/>
        <v>0</v>
      </c>
      <c r="I27" s="347"/>
      <c r="J27" s="347"/>
      <c r="K27" s="347"/>
      <c r="L27" s="347"/>
      <c r="M27" s="338" t="e">
        <f t="shared" si="2"/>
        <v>#DIV/0!</v>
      </c>
      <c r="N27" s="339"/>
      <c r="O27" s="340"/>
      <c r="P27" s="340"/>
      <c r="Q27" s="340"/>
      <c r="R27" s="340"/>
      <c r="S27" s="339"/>
      <c r="T27" s="346"/>
      <c r="U27" s="346"/>
      <c r="V27" s="346"/>
      <c r="W27" s="346"/>
    </row>
    <row r="28" spans="1:23" ht="25.5" x14ac:dyDescent="0.25">
      <c r="A28" s="341"/>
      <c r="B28" s="342" t="s">
        <v>323</v>
      </c>
      <c r="C28" s="347">
        <f t="shared" si="5"/>
        <v>0</v>
      </c>
      <c r="D28" s="347"/>
      <c r="E28" s="347"/>
      <c r="F28" s="347"/>
      <c r="G28" s="347"/>
      <c r="H28" s="347">
        <f>SUM(I28:L28)</f>
        <v>0</v>
      </c>
      <c r="I28" s="347"/>
      <c r="J28" s="347"/>
      <c r="K28" s="347"/>
      <c r="L28" s="347"/>
      <c r="M28" s="338" t="e">
        <f t="shared" si="2"/>
        <v>#DIV/0!</v>
      </c>
      <c r="N28" s="339"/>
      <c r="O28" s="340"/>
      <c r="P28" s="340"/>
      <c r="Q28" s="340"/>
      <c r="R28" s="340"/>
      <c r="S28" s="339"/>
      <c r="T28" s="339"/>
      <c r="U28" s="339"/>
      <c r="V28" s="339"/>
      <c r="W28" s="346"/>
    </row>
    <row r="29" spans="1:23" ht="15.75" x14ac:dyDescent="0.25">
      <c r="A29" s="350"/>
      <c r="B29" s="355" t="s">
        <v>330</v>
      </c>
      <c r="C29" s="343">
        <f t="shared" si="5"/>
        <v>0</v>
      </c>
      <c r="D29" s="343"/>
      <c r="E29" s="343"/>
      <c r="F29" s="343"/>
      <c r="G29" s="343"/>
      <c r="H29" s="343">
        <f t="shared" si="6"/>
        <v>0</v>
      </c>
      <c r="I29" s="343"/>
      <c r="J29" s="343"/>
      <c r="K29" s="343"/>
      <c r="L29" s="343"/>
      <c r="M29" s="338" t="e">
        <f t="shared" si="2"/>
        <v>#DIV/0!</v>
      </c>
      <c r="N29" s="352"/>
      <c r="O29" s="353"/>
      <c r="P29" s="353"/>
      <c r="Q29" s="353"/>
      <c r="R29" s="353"/>
      <c r="S29" s="352"/>
      <c r="T29" s="352"/>
      <c r="U29" s="352"/>
      <c r="V29" s="352"/>
      <c r="W29" s="356"/>
    </row>
    <row r="30" spans="1:23" ht="25.5" hidden="1" x14ac:dyDescent="0.25">
      <c r="A30" s="341"/>
      <c r="B30" s="342" t="s">
        <v>331</v>
      </c>
      <c r="C30" s="347">
        <f t="shared" si="5"/>
        <v>0</v>
      </c>
      <c r="D30" s="347"/>
      <c r="E30" s="347"/>
      <c r="F30" s="347"/>
      <c r="G30" s="347"/>
      <c r="H30" s="347">
        <f t="shared" si="6"/>
        <v>0</v>
      </c>
      <c r="I30" s="347"/>
      <c r="J30" s="347"/>
      <c r="K30" s="347"/>
      <c r="L30" s="347"/>
      <c r="M30" s="338" t="e">
        <f t="shared" si="2"/>
        <v>#DIV/0!</v>
      </c>
      <c r="N30" s="339"/>
      <c r="O30" s="340"/>
      <c r="P30" s="340"/>
      <c r="Q30" s="340"/>
      <c r="R30" s="340"/>
      <c r="S30" s="339"/>
      <c r="T30" s="339"/>
      <c r="U30" s="339"/>
      <c r="V30" s="339"/>
      <c r="W30" s="346"/>
    </row>
    <row r="31" spans="1:23" ht="25.5" hidden="1" x14ac:dyDescent="0.25">
      <c r="A31" s="341"/>
      <c r="B31" s="342" t="s">
        <v>323</v>
      </c>
      <c r="C31" s="347">
        <f t="shared" si="5"/>
        <v>0</v>
      </c>
      <c r="D31" s="347"/>
      <c r="E31" s="347"/>
      <c r="F31" s="347"/>
      <c r="G31" s="347"/>
      <c r="H31" s="347">
        <f t="shared" si="6"/>
        <v>0</v>
      </c>
      <c r="I31" s="347"/>
      <c r="J31" s="347"/>
      <c r="K31" s="347"/>
      <c r="L31" s="347"/>
      <c r="M31" s="338" t="e">
        <f t="shared" si="2"/>
        <v>#DIV/0!</v>
      </c>
      <c r="N31" s="339"/>
      <c r="O31" s="340"/>
      <c r="P31" s="340"/>
      <c r="Q31" s="340"/>
      <c r="R31" s="340"/>
      <c r="S31" s="339"/>
      <c r="T31" s="339"/>
      <c r="U31" s="339"/>
      <c r="V31" s="339"/>
      <c r="W31" s="346"/>
    </row>
    <row r="32" spans="1:23" ht="15.75" x14ac:dyDescent="0.25">
      <c r="A32" s="350" t="s">
        <v>282</v>
      </c>
      <c r="B32" s="357" t="s">
        <v>332</v>
      </c>
      <c r="C32" s="337">
        <f>D32+E32+F32+G32</f>
        <v>0</v>
      </c>
      <c r="D32" s="337"/>
      <c r="E32" s="337"/>
      <c r="F32" s="337"/>
      <c r="G32" s="337"/>
      <c r="H32" s="337">
        <f t="shared" si="6"/>
        <v>0</v>
      </c>
      <c r="I32" s="337"/>
      <c r="J32" s="337"/>
      <c r="K32" s="337"/>
      <c r="L32" s="337"/>
      <c r="M32" s="338" t="e">
        <f t="shared" si="2"/>
        <v>#DIV/0!</v>
      </c>
      <c r="N32" s="339"/>
      <c r="O32" s="340"/>
      <c r="P32" s="340"/>
      <c r="Q32" s="340"/>
      <c r="R32" s="340"/>
      <c r="S32" s="340"/>
      <c r="T32" s="340"/>
      <c r="U32" s="340"/>
      <c r="V32" s="340"/>
      <c r="W32" s="340"/>
    </row>
    <row r="33" spans="1:23" ht="25.5" hidden="1" x14ac:dyDescent="0.25">
      <c r="A33" s="341"/>
      <c r="B33" s="342" t="s">
        <v>333</v>
      </c>
      <c r="C33" s="347">
        <f t="shared" ref="C33:C35" si="7">D33+E33+F33+G33</f>
        <v>0</v>
      </c>
      <c r="D33" s="347"/>
      <c r="E33" s="347"/>
      <c r="F33" s="347"/>
      <c r="G33" s="347"/>
      <c r="H33" s="347">
        <f t="shared" si="6"/>
        <v>0</v>
      </c>
      <c r="I33" s="347"/>
      <c r="J33" s="347"/>
      <c r="K33" s="347"/>
      <c r="L33" s="347"/>
      <c r="M33" s="338" t="e">
        <f t="shared" si="2"/>
        <v>#DIV/0!</v>
      </c>
      <c r="N33" s="339"/>
      <c r="O33" s="344"/>
      <c r="P33" s="344"/>
      <c r="Q33" s="344"/>
      <c r="R33" s="344"/>
      <c r="S33" s="339"/>
      <c r="T33" s="346"/>
      <c r="U33" s="346"/>
      <c r="V33" s="346"/>
      <c r="W33" s="346"/>
    </row>
    <row r="34" spans="1:23" ht="25.5" hidden="1" x14ac:dyDescent="0.25">
      <c r="A34" s="341"/>
      <c r="B34" s="342" t="s">
        <v>334</v>
      </c>
      <c r="C34" s="347">
        <f t="shared" si="7"/>
        <v>0</v>
      </c>
      <c r="D34" s="347"/>
      <c r="E34" s="347"/>
      <c r="F34" s="347"/>
      <c r="G34" s="347"/>
      <c r="H34" s="347">
        <f t="shared" si="6"/>
        <v>0</v>
      </c>
      <c r="I34" s="347"/>
      <c r="J34" s="347"/>
      <c r="K34" s="347"/>
      <c r="L34" s="347"/>
      <c r="M34" s="338" t="e">
        <f t="shared" si="2"/>
        <v>#DIV/0!</v>
      </c>
      <c r="N34" s="339"/>
      <c r="O34" s="344"/>
      <c r="P34" s="344"/>
      <c r="Q34" s="344"/>
      <c r="R34" s="344"/>
      <c r="S34" s="339"/>
      <c r="T34" s="346"/>
      <c r="U34" s="346"/>
      <c r="V34" s="346"/>
      <c r="W34" s="346"/>
    </row>
    <row r="35" spans="1:23" ht="15.75" x14ac:dyDescent="0.25">
      <c r="A35" s="350" t="s">
        <v>281</v>
      </c>
      <c r="B35" s="348" t="s">
        <v>335</v>
      </c>
      <c r="C35" s="337">
        <f t="shared" si="7"/>
        <v>0</v>
      </c>
      <c r="D35" s="337"/>
      <c r="E35" s="337"/>
      <c r="F35" s="337"/>
      <c r="G35" s="337"/>
      <c r="H35" s="337">
        <f t="shared" si="6"/>
        <v>0</v>
      </c>
      <c r="I35" s="337"/>
      <c r="J35" s="337"/>
      <c r="K35" s="337"/>
      <c r="L35" s="337"/>
      <c r="M35" s="338" t="e">
        <f t="shared" si="2"/>
        <v>#DIV/0!</v>
      </c>
      <c r="N35" s="339"/>
      <c r="O35" s="340"/>
      <c r="P35" s="340"/>
      <c r="Q35" s="340"/>
      <c r="R35" s="340"/>
      <c r="S35" s="340"/>
      <c r="T35" s="340"/>
      <c r="U35" s="340"/>
      <c r="V35" s="340"/>
      <c r="W35" s="340"/>
    </row>
    <row r="36" spans="1:23" x14ac:dyDescent="0.2">
      <c r="A36" s="358"/>
      <c r="B36" s="328"/>
      <c r="C36" s="359"/>
      <c r="D36" s="359"/>
      <c r="E36" s="359"/>
      <c r="F36" s="359"/>
      <c r="G36" s="359"/>
      <c r="H36" s="359"/>
      <c r="I36" s="359"/>
      <c r="J36" s="359"/>
      <c r="K36" s="359"/>
      <c r="L36" s="359"/>
      <c r="M36" s="360"/>
      <c r="N36" s="334"/>
      <c r="O36" s="361"/>
      <c r="P36" s="361"/>
      <c r="Q36" s="361"/>
      <c r="R36" s="361"/>
      <c r="T36" s="362"/>
      <c r="U36" s="362"/>
      <c r="V36" s="362"/>
      <c r="W36" s="362"/>
    </row>
    <row r="40" spans="1:23" x14ac:dyDescent="0.2">
      <c r="A40" s="565" t="s">
        <v>296</v>
      </c>
      <c r="B40" s="565" t="s">
        <v>297</v>
      </c>
      <c r="C40" s="566" t="s">
        <v>298</v>
      </c>
      <c r="D40" s="566"/>
      <c r="E40" s="566"/>
      <c r="F40" s="566"/>
      <c r="G40" s="566"/>
      <c r="H40" s="567" t="s">
        <v>299</v>
      </c>
      <c r="I40" s="567"/>
      <c r="J40" s="567"/>
      <c r="K40" s="567"/>
      <c r="L40" s="567"/>
      <c r="M40" s="568" t="s">
        <v>300</v>
      </c>
      <c r="N40" s="569" t="s">
        <v>301</v>
      </c>
      <c r="O40" s="570"/>
      <c r="P40" s="570"/>
      <c r="Q40" s="570"/>
      <c r="R40" s="571"/>
      <c r="S40" s="572" t="s">
        <v>302</v>
      </c>
      <c r="T40" s="572"/>
      <c r="U40" s="572"/>
      <c r="V40" s="572"/>
      <c r="W40" s="572"/>
    </row>
    <row r="41" spans="1:23" x14ac:dyDescent="0.2">
      <c r="A41" s="565"/>
      <c r="B41" s="565"/>
      <c r="C41" s="329" t="s">
        <v>303</v>
      </c>
      <c r="D41" s="329" t="s">
        <v>85</v>
      </c>
      <c r="E41" s="329" t="s">
        <v>87</v>
      </c>
      <c r="F41" s="329" t="s">
        <v>234</v>
      </c>
      <c r="G41" s="329" t="s">
        <v>91</v>
      </c>
      <c r="H41" s="329" t="s">
        <v>303</v>
      </c>
      <c r="I41" s="329" t="s">
        <v>85</v>
      </c>
      <c r="J41" s="329" t="s">
        <v>87</v>
      </c>
      <c r="K41" s="329" t="s">
        <v>234</v>
      </c>
      <c r="L41" s="329" t="s">
        <v>91</v>
      </c>
      <c r="M41" s="568"/>
      <c r="N41" s="330" t="s">
        <v>303</v>
      </c>
      <c r="O41" s="331" t="s">
        <v>85</v>
      </c>
      <c r="P41" s="331" t="s">
        <v>87</v>
      </c>
      <c r="Q41" s="331" t="s">
        <v>234</v>
      </c>
      <c r="R41" s="331" t="s">
        <v>91</v>
      </c>
      <c r="S41" s="330" t="s">
        <v>303</v>
      </c>
      <c r="T41" s="330" t="s">
        <v>85</v>
      </c>
      <c r="U41" s="330" t="s">
        <v>87</v>
      </c>
      <c r="V41" s="330" t="s">
        <v>234</v>
      </c>
      <c r="W41" s="330" t="s">
        <v>91</v>
      </c>
    </row>
    <row r="42" spans="1:23" x14ac:dyDescent="0.2">
      <c r="A42" s="332">
        <v>1</v>
      </c>
      <c r="B42" s="333">
        <f t="shared" ref="B42" si="8">+A42+1</f>
        <v>2</v>
      </c>
      <c r="C42" s="333">
        <f>+B42+1</f>
        <v>3</v>
      </c>
      <c r="D42" s="333">
        <f t="shared" ref="D42:W42" si="9">+C42+1</f>
        <v>4</v>
      </c>
      <c r="E42" s="333">
        <f t="shared" si="9"/>
        <v>5</v>
      </c>
      <c r="F42" s="333">
        <f t="shared" si="9"/>
        <v>6</v>
      </c>
      <c r="G42" s="333">
        <f t="shared" si="9"/>
        <v>7</v>
      </c>
      <c r="H42" s="333">
        <f t="shared" si="9"/>
        <v>8</v>
      </c>
      <c r="I42" s="333">
        <f t="shared" si="9"/>
        <v>9</v>
      </c>
      <c r="J42" s="333">
        <f t="shared" si="9"/>
        <v>10</v>
      </c>
      <c r="K42" s="333">
        <f t="shared" si="9"/>
        <v>11</v>
      </c>
      <c r="L42" s="333">
        <f t="shared" si="9"/>
        <v>12</v>
      </c>
      <c r="M42" s="333">
        <f t="shared" si="9"/>
        <v>13</v>
      </c>
      <c r="N42" s="333">
        <f t="shared" si="9"/>
        <v>14</v>
      </c>
      <c r="O42" s="333">
        <f t="shared" si="9"/>
        <v>15</v>
      </c>
      <c r="P42" s="333">
        <f t="shared" si="9"/>
        <v>16</v>
      </c>
      <c r="Q42" s="333">
        <f t="shared" si="9"/>
        <v>17</v>
      </c>
      <c r="R42" s="333">
        <f t="shared" si="9"/>
        <v>18</v>
      </c>
      <c r="S42" s="333">
        <f t="shared" si="9"/>
        <v>19</v>
      </c>
      <c r="T42" s="333">
        <f t="shared" si="9"/>
        <v>20</v>
      </c>
      <c r="U42" s="333">
        <f t="shared" si="9"/>
        <v>21</v>
      </c>
      <c r="V42" s="333">
        <f t="shared" si="9"/>
        <v>22</v>
      </c>
      <c r="W42" s="333">
        <f t="shared" si="9"/>
        <v>23</v>
      </c>
    </row>
    <row r="43" spans="1:23" x14ac:dyDescent="0.2">
      <c r="A43" s="573" t="s">
        <v>598</v>
      </c>
      <c r="B43" s="574"/>
      <c r="C43" s="574"/>
      <c r="D43" s="574"/>
      <c r="E43" s="574"/>
      <c r="F43" s="574"/>
      <c r="G43" s="574"/>
      <c r="H43" s="574"/>
      <c r="I43" s="574"/>
      <c r="J43" s="574"/>
      <c r="K43" s="574"/>
      <c r="L43" s="574"/>
      <c r="M43" s="574"/>
      <c r="N43" s="574"/>
      <c r="O43" s="574"/>
      <c r="P43" s="574"/>
      <c r="Q43" s="574"/>
      <c r="R43" s="574"/>
      <c r="S43" s="574"/>
      <c r="T43" s="574"/>
      <c r="U43" s="574"/>
      <c r="V43" s="574"/>
      <c r="W43" s="575"/>
    </row>
    <row r="44" spans="1:23" ht="15.75" x14ac:dyDescent="0.25">
      <c r="A44" s="335">
        <v>1</v>
      </c>
      <c r="B44" s="336" t="s">
        <v>304</v>
      </c>
      <c r="C44" s="337">
        <f>D44+E44+F44+G44</f>
        <v>0</v>
      </c>
      <c r="D44" s="337"/>
      <c r="E44" s="337"/>
      <c r="F44" s="337"/>
      <c r="G44" s="337"/>
      <c r="H44" s="363">
        <f t="shared" ref="H44:H51" si="10">I44+J44+K44+L44</f>
        <v>0</v>
      </c>
      <c r="I44" s="363"/>
      <c r="J44" s="363"/>
      <c r="K44" s="363"/>
      <c r="L44" s="363"/>
      <c r="M44" s="338" t="e">
        <f>C44/H44</f>
        <v>#DIV/0!</v>
      </c>
      <c r="N44" s="339"/>
      <c r="O44" s="340"/>
      <c r="P44" s="340"/>
      <c r="Q44" s="340"/>
      <c r="R44" s="340"/>
      <c r="S44" s="340"/>
      <c r="T44" s="340"/>
      <c r="U44" s="340"/>
      <c r="V44" s="340"/>
      <c r="W44" s="340"/>
    </row>
    <row r="45" spans="1:23" ht="15.75" x14ac:dyDescent="0.25">
      <c r="A45" s="341" t="s">
        <v>305</v>
      </c>
      <c r="B45" s="342" t="s">
        <v>306</v>
      </c>
      <c r="C45" s="343">
        <f>D45+E45+F45+G45</f>
        <v>0</v>
      </c>
      <c r="D45" s="343"/>
      <c r="E45" s="343"/>
      <c r="F45" s="343"/>
      <c r="G45" s="343"/>
      <c r="H45" s="364">
        <f t="shared" si="10"/>
        <v>0</v>
      </c>
      <c r="I45" s="364"/>
      <c r="J45" s="364"/>
      <c r="K45" s="364"/>
      <c r="L45" s="364"/>
      <c r="M45" s="338" t="e">
        <f t="shared" ref="M45:M71" si="11">C45/H45</f>
        <v>#DIV/0!</v>
      </c>
      <c r="N45" s="339"/>
      <c r="O45" s="344"/>
      <c r="P45" s="344"/>
      <c r="Q45" s="344"/>
      <c r="R45" s="344"/>
      <c r="S45" s="345"/>
      <c r="T45" s="346"/>
      <c r="U45" s="346"/>
      <c r="V45" s="346"/>
      <c r="W45" s="346"/>
    </row>
    <row r="46" spans="1:23" ht="15.75" x14ac:dyDescent="0.25">
      <c r="A46" s="341" t="s">
        <v>307</v>
      </c>
      <c r="B46" s="342" t="s">
        <v>308</v>
      </c>
      <c r="C46" s="347">
        <f t="shared" ref="C46:C54" si="12">D46+E46+F46+G46</f>
        <v>0</v>
      </c>
      <c r="D46" s="347"/>
      <c r="E46" s="347"/>
      <c r="F46" s="347"/>
      <c r="G46" s="347"/>
      <c r="H46" s="365">
        <f t="shared" si="10"/>
        <v>0</v>
      </c>
      <c r="I46" s="365"/>
      <c r="J46" s="365"/>
      <c r="K46" s="365"/>
      <c r="L46" s="365"/>
      <c r="M46" s="338" t="e">
        <f t="shared" si="11"/>
        <v>#DIV/0!</v>
      </c>
      <c r="N46" s="339"/>
      <c r="O46" s="344"/>
      <c r="P46" s="344"/>
      <c r="Q46" s="344"/>
      <c r="R46" s="344"/>
      <c r="S46" s="345"/>
      <c r="T46" s="346"/>
      <c r="U46" s="346"/>
      <c r="V46" s="346"/>
      <c r="W46" s="346"/>
    </row>
    <row r="47" spans="1:23" ht="15.75" x14ac:dyDescent="0.25">
      <c r="A47" s="341" t="s">
        <v>309</v>
      </c>
      <c r="B47" s="342" t="s">
        <v>310</v>
      </c>
      <c r="C47" s="347">
        <f t="shared" si="12"/>
        <v>0</v>
      </c>
      <c r="D47" s="347"/>
      <c r="E47" s="347"/>
      <c r="F47" s="347"/>
      <c r="G47" s="347"/>
      <c r="H47" s="365">
        <f t="shared" si="10"/>
        <v>0</v>
      </c>
      <c r="I47" s="365"/>
      <c r="J47" s="365"/>
      <c r="K47" s="365"/>
      <c r="L47" s="365"/>
      <c r="M47" s="338" t="e">
        <f t="shared" si="11"/>
        <v>#DIV/0!</v>
      </c>
      <c r="N47" s="339"/>
      <c r="O47" s="344"/>
      <c r="P47" s="344"/>
      <c r="Q47" s="344"/>
      <c r="R47" s="344"/>
      <c r="S47" s="345"/>
      <c r="T47" s="346"/>
      <c r="U47" s="346"/>
      <c r="V47" s="346"/>
      <c r="W47" s="346"/>
    </row>
    <row r="48" spans="1:23" ht="15.75" x14ac:dyDescent="0.25">
      <c r="A48" s="341" t="s">
        <v>311</v>
      </c>
      <c r="B48" s="342" t="s">
        <v>312</v>
      </c>
      <c r="C48" s="347">
        <f t="shared" si="12"/>
        <v>0</v>
      </c>
      <c r="D48" s="347"/>
      <c r="E48" s="347"/>
      <c r="F48" s="347"/>
      <c r="G48" s="347"/>
      <c r="H48" s="365">
        <f t="shared" si="10"/>
        <v>0</v>
      </c>
      <c r="I48" s="365"/>
      <c r="J48" s="365"/>
      <c r="K48" s="365"/>
      <c r="L48" s="365"/>
      <c r="M48" s="338" t="e">
        <f t="shared" si="11"/>
        <v>#DIV/0!</v>
      </c>
      <c r="N48" s="339"/>
      <c r="O48" s="344"/>
      <c r="P48" s="344"/>
      <c r="Q48" s="344"/>
      <c r="R48" s="344"/>
      <c r="S48" s="345"/>
      <c r="T48" s="346"/>
      <c r="U48" s="346"/>
      <c r="V48" s="346"/>
      <c r="W48" s="346"/>
    </row>
    <row r="49" spans="1:23" ht="15.75" x14ac:dyDescent="0.25">
      <c r="A49" s="341" t="s">
        <v>313</v>
      </c>
      <c r="B49" s="342" t="s">
        <v>314</v>
      </c>
      <c r="C49" s="343">
        <f t="shared" si="12"/>
        <v>0</v>
      </c>
      <c r="D49" s="343"/>
      <c r="E49" s="343"/>
      <c r="F49" s="343"/>
      <c r="G49" s="343"/>
      <c r="H49" s="364">
        <f t="shared" si="10"/>
        <v>0</v>
      </c>
      <c r="I49" s="364"/>
      <c r="J49" s="364"/>
      <c r="K49" s="364"/>
      <c r="L49" s="364"/>
      <c r="M49" s="338" t="e">
        <f t="shared" si="11"/>
        <v>#DIV/0!</v>
      </c>
      <c r="N49" s="339"/>
      <c r="O49" s="344"/>
      <c r="P49" s="344"/>
      <c r="Q49" s="344"/>
      <c r="R49" s="344"/>
      <c r="S49" s="345"/>
      <c r="T49" s="346"/>
      <c r="U49" s="346"/>
      <c r="V49" s="346"/>
      <c r="W49" s="346"/>
    </row>
    <row r="50" spans="1:23" ht="15.75" x14ac:dyDescent="0.25">
      <c r="A50" s="341" t="s">
        <v>315</v>
      </c>
      <c r="B50" s="342" t="s">
        <v>308</v>
      </c>
      <c r="C50" s="347">
        <f t="shared" si="12"/>
        <v>0</v>
      </c>
      <c r="D50" s="347"/>
      <c r="E50" s="347"/>
      <c r="F50" s="347"/>
      <c r="G50" s="347"/>
      <c r="H50" s="365">
        <f t="shared" si="10"/>
        <v>0</v>
      </c>
      <c r="I50" s="365"/>
      <c r="J50" s="365"/>
      <c r="K50" s="365"/>
      <c r="L50" s="365"/>
      <c r="M50" s="338" t="e">
        <f t="shared" si="11"/>
        <v>#DIV/0!</v>
      </c>
      <c r="N50" s="339"/>
      <c r="O50" s="344"/>
      <c r="P50" s="344"/>
      <c r="Q50" s="344"/>
      <c r="R50" s="344"/>
      <c r="S50" s="345"/>
      <c r="T50" s="346"/>
      <c r="U50" s="346"/>
      <c r="V50" s="346"/>
      <c r="W50" s="346"/>
    </row>
    <row r="51" spans="1:23" ht="15.75" x14ac:dyDescent="0.25">
      <c r="A51" s="341" t="s">
        <v>316</v>
      </c>
      <c r="B51" s="342" t="s">
        <v>317</v>
      </c>
      <c r="C51" s="347">
        <f t="shared" si="12"/>
        <v>0</v>
      </c>
      <c r="D51" s="347"/>
      <c r="E51" s="347"/>
      <c r="F51" s="347"/>
      <c r="G51" s="347"/>
      <c r="H51" s="365">
        <f t="shared" si="10"/>
        <v>0</v>
      </c>
      <c r="I51" s="365"/>
      <c r="J51" s="365"/>
      <c r="K51" s="365"/>
      <c r="L51" s="365"/>
      <c r="M51" s="338" t="e">
        <f t="shared" si="11"/>
        <v>#DIV/0!</v>
      </c>
      <c r="N51" s="339"/>
      <c r="O51" s="340"/>
      <c r="P51" s="340"/>
      <c r="Q51" s="340"/>
      <c r="R51" s="340"/>
      <c r="S51" s="340"/>
      <c r="T51" s="340"/>
      <c r="U51" s="340"/>
      <c r="V51" s="340"/>
      <c r="W51" s="340"/>
    </row>
    <row r="52" spans="1:23" ht="15.75" x14ac:dyDescent="0.25">
      <c r="A52" s="341" t="s">
        <v>318</v>
      </c>
      <c r="B52" s="336" t="s">
        <v>319</v>
      </c>
      <c r="C52" s="347">
        <f t="shared" si="12"/>
        <v>0</v>
      </c>
      <c r="D52" s="347"/>
      <c r="E52" s="347"/>
      <c r="F52" s="347"/>
      <c r="G52" s="347"/>
      <c r="H52" s="365">
        <f>I52+J52+K52+L52</f>
        <v>0</v>
      </c>
      <c r="I52" s="365"/>
      <c r="J52" s="365"/>
      <c r="K52" s="365"/>
      <c r="L52" s="365"/>
      <c r="M52" s="338" t="e">
        <f t="shared" si="11"/>
        <v>#DIV/0!</v>
      </c>
      <c r="N52" s="339"/>
      <c r="O52" s="340"/>
      <c r="P52" s="340"/>
      <c r="Q52" s="340"/>
      <c r="R52" s="340"/>
      <c r="S52" s="340"/>
      <c r="T52" s="340"/>
      <c r="U52" s="340"/>
      <c r="V52" s="340"/>
      <c r="W52" s="340"/>
    </row>
    <row r="53" spans="1:23" ht="25.5" x14ac:dyDescent="0.25">
      <c r="A53" s="341" t="s">
        <v>320</v>
      </c>
      <c r="B53" s="342" t="s">
        <v>321</v>
      </c>
      <c r="C53" s="347">
        <f t="shared" si="12"/>
        <v>0</v>
      </c>
      <c r="D53" s="347"/>
      <c r="E53" s="347"/>
      <c r="F53" s="347"/>
      <c r="G53" s="347"/>
      <c r="H53" s="365">
        <f t="shared" ref="H53:H55" si="13">I53+J53+K53+L53</f>
        <v>0</v>
      </c>
      <c r="I53" s="365"/>
      <c r="J53" s="365"/>
      <c r="K53" s="365"/>
      <c r="L53" s="365"/>
      <c r="M53" s="338" t="e">
        <f t="shared" si="11"/>
        <v>#DIV/0!</v>
      </c>
      <c r="N53" s="339"/>
      <c r="O53" s="340"/>
      <c r="P53" s="340"/>
      <c r="Q53" s="340"/>
      <c r="R53" s="340"/>
      <c r="S53" s="340"/>
      <c r="T53" s="340"/>
      <c r="U53" s="340"/>
      <c r="V53" s="340"/>
      <c r="W53" s="340"/>
    </row>
    <row r="54" spans="1:23" ht="25.5" x14ac:dyDescent="0.25">
      <c r="A54" s="341" t="s">
        <v>322</v>
      </c>
      <c r="B54" s="342" t="s">
        <v>323</v>
      </c>
      <c r="C54" s="347">
        <f t="shared" si="12"/>
        <v>0</v>
      </c>
      <c r="D54" s="347"/>
      <c r="E54" s="347"/>
      <c r="F54" s="347"/>
      <c r="G54" s="347"/>
      <c r="H54" s="365">
        <f t="shared" si="13"/>
        <v>0</v>
      </c>
      <c r="I54" s="365"/>
      <c r="J54" s="365"/>
      <c r="K54" s="365"/>
      <c r="L54" s="365"/>
      <c r="M54" s="338" t="e">
        <f t="shared" si="11"/>
        <v>#DIV/0!</v>
      </c>
      <c r="N54" s="339"/>
      <c r="O54" s="340"/>
      <c r="P54" s="340"/>
      <c r="Q54" s="340"/>
      <c r="R54" s="340"/>
      <c r="S54" s="340"/>
      <c r="T54" s="340"/>
      <c r="U54" s="340"/>
      <c r="V54" s="340"/>
      <c r="W54" s="340"/>
    </row>
    <row r="55" spans="1:23" ht="15.75" x14ac:dyDescent="0.25">
      <c r="A55" s="335" t="s">
        <v>172</v>
      </c>
      <c r="B55" s="348" t="s">
        <v>324</v>
      </c>
      <c r="C55" s="337">
        <f>D55+E55+F55+G55</f>
        <v>0</v>
      </c>
      <c r="D55" s="337"/>
      <c r="E55" s="337"/>
      <c r="F55" s="337"/>
      <c r="G55" s="337"/>
      <c r="H55" s="363">
        <f t="shared" si="13"/>
        <v>0</v>
      </c>
      <c r="I55" s="363"/>
      <c r="J55" s="363"/>
      <c r="K55" s="363"/>
      <c r="L55" s="363"/>
      <c r="M55" s="338" t="e">
        <f t="shared" si="11"/>
        <v>#DIV/0!</v>
      </c>
      <c r="N55" s="339"/>
      <c r="O55" s="340"/>
      <c r="P55" s="340"/>
      <c r="Q55" s="340"/>
      <c r="R55" s="340"/>
      <c r="S55" s="340"/>
      <c r="T55" s="340"/>
      <c r="U55" s="340"/>
      <c r="V55" s="340"/>
      <c r="W55" s="340"/>
    </row>
    <row r="56" spans="1:23" ht="15.75" x14ac:dyDescent="0.25">
      <c r="A56" s="341" t="s">
        <v>249</v>
      </c>
      <c r="B56" s="345" t="s">
        <v>325</v>
      </c>
      <c r="C56" s="343">
        <f>D56+E56+F56+G56</f>
        <v>0</v>
      </c>
      <c r="D56" s="343"/>
      <c r="E56" s="343"/>
      <c r="F56" s="343"/>
      <c r="G56" s="343"/>
      <c r="H56" s="364">
        <f>I56+J56+K56+L56</f>
        <v>0</v>
      </c>
      <c r="I56" s="364"/>
      <c r="J56" s="364"/>
      <c r="K56" s="364"/>
      <c r="L56" s="364"/>
      <c r="M56" s="338" t="e">
        <f t="shared" si="11"/>
        <v>#DIV/0!</v>
      </c>
      <c r="N56" s="339"/>
      <c r="O56" s="340"/>
      <c r="P56" s="340"/>
      <c r="Q56" s="340"/>
      <c r="R56" s="340"/>
      <c r="S56" s="340"/>
      <c r="T56" s="340"/>
      <c r="U56" s="340"/>
      <c r="V56" s="340"/>
      <c r="W56" s="340"/>
    </row>
    <row r="57" spans="1:23" ht="15.75" x14ac:dyDescent="0.25">
      <c r="A57" s="349"/>
      <c r="B57" s="345" t="s">
        <v>326</v>
      </c>
      <c r="C57" s="347">
        <f t="shared" ref="C57:C67" si="14">D57+E57+F57+G57</f>
        <v>0</v>
      </c>
      <c r="D57" s="347"/>
      <c r="E57" s="347"/>
      <c r="F57" s="347"/>
      <c r="G57" s="347"/>
      <c r="H57" s="365">
        <f t="shared" ref="H57:H63" si="15">I57+J57+K57+L57</f>
        <v>0</v>
      </c>
      <c r="I57" s="365"/>
      <c r="J57" s="365"/>
      <c r="K57" s="365"/>
      <c r="L57" s="365"/>
      <c r="M57" s="338" t="e">
        <f t="shared" si="11"/>
        <v>#DIV/0!</v>
      </c>
      <c r="N57" s="339"/>
      <c r="O57" s="344"/>
      <c r="P57" s="344"/>
      <c r="Q57" s="344"/>
      <c r="R57" s="344"/>
      <c r="S57" s="339"/>
      <c r="T57" s="346"/>
      <c r="U57" s="346"/>
      <c r="V57" s="346"/>
      <c r="W57" s="346"/>
    </row>
    <row r="58" spans="1:23" ht="15.75" x14ac:dyDescent="0.25">
      <c r="A58" s="341"/>
      <c r="B58" s="345" t="s">
        <v>327</v>
      </c>
      <c r="C58" s="347">
        <f t="shared" si="14"/>
        <v>0</v>
      </c>
      <c r="D58" s="347"/>
      <c r="E58" s="347"/>
      <c r="F58" s="347"/>
      <c r="G58" s="347"/>
      <c r="H58" s="365">
        <f t="shared" si="15"/>
        <v>0</v>
      </c>
      <c r="I58" s="365"/>
      <c r="J58" s="365"/>
      <c r="K58" s="365"/>
      <c r="L58" s="365"/>
      <c r="M58" s="338" t="e">
        <f t="shared" si="11"/>
        <v>#DIV/0!</v>
      </c>
      <c r="N58" s="339"/>
      <c r="O58" s="344"/>
      <c r="P58" s="344"/>
      <c r="Q58" s="344"/>
      <c r="R58" s="344"/>
      <c r="S58" s="339"/>
      <c r="T58" s="346"/>
      <c r="U58" s="346"/>
      <c r="V58" s="346"/>
      <c r="W58" s="346"/>
    </row>
    <row r="59" spans="1:23" ht="15.75" x14ac:dyDescent="0.25">
      <c r="A59" s="350" t="s">
        <v>253</v>
      </c>
      <c r="B59" s="351" t="s">
        <v>328</v>
      </c>
      <c r="C59" s="343">
        <f t="shared" si="14"/>
        <v>0</v>
      </c>
      <c r="D59" s="343"/>
      <c r="E59" s="343"/>
      <c r="F59" s="343"/>
      <c r="G59" s="343"/>
      <c r="H59" s="364">
        <f t="shared" si="15"/>
        <v>0</v>
      </c>
      <c r="I59" s="364"/>
      <c r="J59" s="364"/>
      <c r="K59" s="364"/>
      <c r="L59" s="364"/>
      <c r="M59" s="338" t="e">
        <f t="shared" si="11"/>
        <v>#DIV/0!</v>
      </c>
      <c r="N59" s="352"/>
      <c r="O59" s="353"/>
      <c r="P59" s="353"/>
      <c r="Q59" s="353"/>
      <c r="R59" s="353"/>
      <c r="S59" s="353"/>
      <c r="T59" s="353"/>
      <c r="U59" s="353"/>
      <c r="V59" s="353"/>
      <c r="W59" s="353"/>
    </row>
    <row r="60" spans="1:23" ht="25.5" x14ac:dyDescent="0.25">
      <c r="A60" s="341"/>
      <c r="B60" s="342" t="s">
        <v>321</v>
      </c>
      <c r="C60" s="347">
        <f t="shared" si="14"/>
        <v>0</v>
      </c>
      <c r="D60" s="354"/>
      <c r="E60" s="354"/>
      <c r="F60" s="354"/>
      <c r="G60" s="354"/>
      <c r="H60" s="365">
        <f t="shared" si="15"/>
        <v>0</v>
      </c>
      <c r="I60" s="366"/>
      <c r="J60" s="366"/>
      <c r="K60" s="366"/>
      <c r="L60" s="366"/>
      <c r="M60" s="338" t="e">
        <f t="shared" si="11"/>
        <v>#DIV/0!</v>
      </c>
      <c r="N60" s="339"/>
      <c r="O60" s="340"/>
      <c r="P60" s="340"/>
      <c r="Q60" s="340"/>
      <c r="R60" s="340"/>
      <c r="S60" s="339"/>
      <c r="T60" s="346"/>
      <c r="U60" s="346"/>
      <c r="V60" s="346"/>
      <c r="W60" s="346"/>
    </row>
    <row r="61" spans="1:23" ht="25.5" x14ac:dyDescent="0.25">
      <c r="A61" s="341"/>
      <c r="B61" s="342" t="s">
        <v>323</v>
      </c>
      <c r="C61" s="347">
        <f t="shared" si="14"/>
        <v>0</v>
      </c>
      <c r="D61" s="354"/>
      <c r="E61" s="354"/>
      <c r="F61" s="354"/>
      <c r="G61" s="347"/>
      <c r="H61" s="365">
        <f t="shared" si="15"/>
        <v>0</v>
      </c>
      <c r="I61" s="366"/>
      <c r="J61" s="366"/>
      <c r="K61" s="366"/>
      <c r="L61" s="366"/>
      <c r="M61" s="338" t="e">
        <f t="shared" si="11"/>
        <v>#DIV/0!</v>
      </c>
      <c r="N61" s="339"/>
      <c r="O61" s="340"/>
      <c r="P61" s="340"/>
      <c r="Q61" s="340"/>
      <c r="R61" s="340"/>
      <c r="S61" s="339"/>
      <c r="T61" s="339"/>
      <c r="U61" s="346"/>
      <c r="V61" s="346"/>
      <c r="W61" s="346"/>
    </row>
    <row r="62" spans="1:23" ht="15.75" x14ac:dyDescent="0.25">
      <c r="A62" s="350" t="s">
        <v>283</v>
      </c>
      <c r="B62" s="351" t="s">
        <v>329</v>
      </c>
      <c r="C62" s="343">
        <f t="shared" si="14"/>
        <v>0</v>
      </c>
      <c r="D62" s="343"/>
      <c r="E62" s="343"/>
      <c r="F62" s="343"/>
      <c r="G62" s="343"/>
      <c r="H62" s="364">
        <f t="shared" si="15"/>
        <v>0</v>
      </c>
      <c r="I62" s="364"/>
      <c r="J62" s="364"/>
      <c r="K62" s="364"/>
      <c r="L62" s="364"/>
      <c r="M62" s="338" t="e">
        <f t="shared" si="11"/>
        <v>#DIV/0!</v>
      </c>
      <c r="N62" s="352"/>
      <c r="O62" s="353"/>
      <c r="P62" s="353"/>
      <c r="Q62" s="353"/>
      <c r="R62" s="353"/>
      <c r="S62" s="353"/>
      <c r="T62" s="353"/>
      <c r="U62" s="353"/>
      <c r="V62" s="353"/>
      <c r="W62" s="353"/>
    </row>
    <row r="63" spans="1:23" ht="25.5" x14ac:dyDescent="0.25">
      <c r="A63" s="341"/>
      <c r="B63" s="342" t="s">
        <v>321</v>
      </c>
      <c r="C63" s="347">
        <f t="shared" si="14"/>
        <v>0</v>
      </c>
      <c r="D63" s="347"/>
      <c r="E63" s="347"/>
      <c r="F63" s="347"/>
      <c r="G63" s="347"/>
      <c r="H63" s="365">
        <f t="shared" si="15"/>
        <v>0</v>
      </c>
      <c r="I63" s="365"/>
      <c r="J63" s="365"/>
      <c r="K63" s="365"/>
      <c r="L63" s="365"/>
      <c r="M63" s="338" t="e">
        <f t="shared" si="11"/>
        <v>#DIV/0!</v>
      </c>
      <c r="N63" s="339"/>
      <c r="O63" s="340"/>
      <c r="P63" s="340"/>
      <c r="Q63" s="340"/>
      <c r="R63" s="340"/>
      <c r="S63" s="339"/>
      <c r="T63" s="346"/>
      <c r="U63" s="346"/>
      <c r="V63" s="346"/>
      <c r="W63" s="346"/>
    </row>
    <row r="64" spans="1:23" ht="25.5" x14ac:dyDescent="0.25">
      <c r="A64" s="341"/>
      <c r="B64" s="342" t="s">
        <v>323</v>
      </c>
      <c r="C64" s="347">
        <f t="shared" si="14"/>
        <v>0</v>
      </c>
      <c r="D64" s="347"/>
      <c r="E64" s="347"/>
      <c r="F64" s="347"/>
      <c r="G64" s="347"/>
      <c r="H64" s="365">
        <f>SUM(I64:L64)</f>
        <v>0</v>
      </c>
      <c r="I64" s="365"/>
      <c r="J64" s="365"/>
      <c r="K64" s="365"/>
      <c r="L64" s="365"/>
      <c r="M64" s="338" t="e">
        <f t="shared" si="11"/>
        <v>#DIV/0!</v>
      </c>
      <c r="N64" s="339"/>
      <c r="O64" s="340"/>
      <c r="P64" s="340"/>
      <c r="Q64" s="340"/>
      <c r="R64" s="340"/>
      <c r="S64" s="339"/>
      <c r="T64" s="339"/>
      <c r="U64" s="339"/>
      <c r="V64" s="339"/>
      <c r="W64" s="346"/>
    </row>
    <row r="65" spans="1:23" ht="15.75" x14ac:dyDescent="0.25">
      <c r="A65" s="350"/>
      <c r="B65" s="355" t="s">
        <v>330</v>
      </c>
      <c r="C65" s="343">
        <f t="shared" si="14"/>
        <v>0</v>
      </c>
      <c r="D65" s="343"/>
      <c r="E65" s="343"/>
      <c r="F65" s="343"/>
      <c r="G65" s="343"/>
      <c r="H65" s="364">
        <f t="shared" ref="H65:H71" si="16">I65+J65+K65+L65</f>
        <v>0</v>
      </c>
      <c r="I65" s="364"/>
      <c r="J65" s="364"/>
      <c r="K65" s="364"/>
      <c r="L65" s="364"/>
      <c r="M65" s="338" t="e">
        <f t="shared" si="11"/>
        <v>#DIV/0!</v>
      </c>
      <c r="N65" s="352"/>
      <c r="O65" s="353"/>
      <c r="P65" s="353"/>
      <c r="Q65" s="353"/>
      <c r="R65" s="353"/>
      <c r="S65" s="352"/>
      <c r="T65" s="352"/>
      <c r="U65" s="352"/>
      <c r="V65" s="352"/>
      <c r="W65" s="356"/>
    </row>
    <row r="66" spans="1:23" ht="25.5" hidden="1" x14ac:dyDescent="0.25">
      <c r="A66" s="341"/>
      <c r="B66" s="342" t="s">
        <v>331</v>
      </c>
      <c r="C66" s="347">
        <f t="shared" si="14"/>
        <v>0</v>
      </c>
      <c r="D66" s="347"/>
      <c r="E66" s="347"/>
      <c r="F66" s="347"/>
      <c r="G66" s="347"/>
      <c r="H66" s="365">
        <f t="shared" si="16"/>
        <v>0</v>
      </c>
      <c r="I66" s="365"/>
      <c r="J66" s="365"/>
      <c r="K66" s="365"/>
      <c r="L66" s="365"/>
      <c r="M66" s="338" t="e">
        <f t="shared" si="11"/>
        <v>#DIV/0!</v>
      </c>
      <c r="N66" s="339"/>
      <c r="O66" s="340"/>
      <c r="P66" s="340"/>
      <c r="Q66" s="340"/>
      <c r="R66" s="340"/>
      <c r="S66" s="339"/>
      <c r="T66" s="339"/>
      <c r="U66" s="339"/>
      <c r="V66" s="339"/>
      <c r="W66" s="346"/>
    </row>
    <row r="67" spans="1:23" ht="25.5" hidden="1" x14ac:dyDescent="0.25">
      <c r="A67" s="341"/>
      <c r="B67" s="342" t="s">
        <v>323</v>
      </c>
      <c r="C67" s="347">
        <f t="shared" si="14"/>
        <v>0</v>
      </c>
      <c r="D67" s="347"/>
      <c r="E67" s="347"/>
      <c r="F67" s="347"/>
      <c r="G67" s="347"/>
      <c r="H67" s="365">
        <f t="shared" si="16"/>
        <v>0</v>
      </c>
      <c r="I67" s="365"/>
      <c r="J67" s="365"/>
      <c r="K67" s="365"/>
      <c r="L67" s="365"/>
      <c r="M67" s="338" t="e">
        <f t="shared" si="11"/>
        <v>#DIV/0!</v>
      </c>
      <c r="N67" s="339"/>
      <c r="O67" s="340"/>
      <c r="P67" s="340"/>
      <c r="Q67" s="340"/>
      <c r="R67" s="340"/>
      <c r="S67" s="339"/>
      <c r="T67" s="339"/>
      <c r="U67" s="339"/>
      <c r="V67" s="339"/>
      <c r="W67" s="346"/>
    </row>
    <row r="68" spans="1:23" ht="15.75" x14ac:dyDescent="0.25">
      <c r="A68" s="350" t="s">
        <v>282</v>
      </c>
      <c r="B68" s="357" t="s">
        <v>332</v>
      </c>
      <c r="C68" s="337">
        <f>D68+E68+F68+G68</f>
        <v>0</v>
      </c>
      <c r="D68" s="337"/>
      <c r="E68" s="337"/>
      <c r="F68" s="337"/>
      <c r="G68" s="337"/>
      <c r="H68" s="363">
        <f t="shared" si="16"/>
        <v>0</v>
      </c>
      <c r="I68" s="363"/>
      <c r="J68" s="363"/>
      <c r="K68" s="363"/>
      <c r="L68" s="363"/>
      <c r="M68" s="338" t="e">
        <f t="shared" si="11"/>
        <v>#DIV/0!</v>
      </c>
      <c r="N68" s="339"/>
      <c r="O68" s="340"/>
      <c r="P68" s="340"/>
      <c r="Q68" s="340"/>
      <c r="R68" s="340"/>
      <c r="S68" s="340"/>
      <c r="T68" s="340"/>
      <c r="U68" s="340"/>
      <c r="V68" s="340"/>
      <c r="W68" s="340"/>
    </row>
    <row r="69" spans="1:23" ht="25.5" hidden="1" x14ac:dyDescent="0.25">
      <c r="A69" s="341"/>
      <c r="B69" s="342" t="s">
        <v>333</v>
      </c>
      <c r="C69" s="347">
        <f t="shared" ref="C69:C71" si="17">D69+E69+F69+G69</f>
        <v>0</v>
      </c>
      <c r="D69" s="347"/>
      <c r="E69" s="347"/>
      <c r="F69" s="347"/>
      <c r="G69" s="347"/>
      <c r="H69" s="365">
        <f t="shared" si="16"/>
        <v>0</v>
      </c>
      <c r="I69" s="365"/>
      <c r="J69" s="365"/>
      <c r="K69" s="365"/>
      <c r="L69" s="365"/>
      <c r="M69" s="338" t="e">
        <f t="shared" si="11"/>
        <v>#DIV/0!</v>
      </c>
      <c r="N69" s="339"/>
      <c r="O69" s="344"/>
      <c r="P69" s="344"/>
      <c r="Q69" s="344"/>
      <c r="R69" s="344"/>
      <c r="S69" s="339"/>
      <c r="T69" s="346"/>
      <c r="U69" s="346"/>
      <c r="V69" s="346"/>
      <c r="W69" s="346"/>
    </row>
    <row r="70" spans="1:23" ht="25.5" hidden="1" x14ac:dyDescent="0.25">
      <c r="A70" s="341"/>
      <c r="B70" s="342" t="s">
        <v>334</v>
      </c>
      <c r="C70" s="347">
        <f t="shared" si="17"/>
        <v>0</v>
      </c>
      <c r="D70" s="347"/>
      <c r="E70" s="347"/>
      <c r="F70" s="347"/>
      <c r="G70" s="347"/>
      <c r="H70" s="365">
        <f>I70+J70+K70+L70</f>
        <v>0</v>
      </c>
      <c r="I70" s="365"/>
      <c r="J70" s="365"/>
      <c r="K70" s="365"/>
      <c r="L70" s="365"/>
      <c r="M70" s="338" t="e">
        <f t="shared" si="11"/>
        <v>#DIV/0!</v>
      </c>
      <c r="N70" s="339"/>
      <c r="O70" s="344"/>
      <c r="P70" s="344"/>
      <c r="Q70" s="344"/>
      <c r="R70" s="344"/>
      <c r="S70" s="339"/>
      <c r="T70" s="346"/>
      <c r="U70" s="346"/>
      <c r="V70" s="346"/>
      <c r="W70" s="346"/>
    </row>
    <row r="71" spans="1:23" ht="15.75" x14ac:dyDescent="0.25">
      <c r="A71" s="350" t="s">
        <v>281</v>
      </c>
      <c r="B71" s="348" t="s">
        <v>335</v>
      </c>
      <c r="C71" s="337">
        <f t="shared" si="17"/>
        <v>0</v>
      </c>
      <c r="D71" s="337"/>
      <c r="E71" s="337"/>
      <c r="F71" s="337"/>
      <c r="G71" s="337"/>
      <c r="H71" s="363">
        <f t="shared" si="16"/>
        <v>0</v>
      </c>
      <c r="I71" s="363"/>
      <c r="J71" s="363"/>
      <c r="K71" s="363"/>
      <c r="L71" s="363"/>
      <c r="M71" s="338" t="e">
        <f t="shared" si="11"/>
        <v>#DIV/0!</v>
      </c>
      <c r="N71" s="339"/>
      <c r="O71" s="340"/>
      <c r="P71" s="340"/>
      <c r="Q71" s="340"/>
      <c r="R71" s="340"/>
      <c r="S71" s="340"/>
      <c r="T71" s="340"/>
      <c r="U71" s="340"/>
      <c r="V71" s="340"/>
      <c r="W71" s="340"/>
    </row>
    <row r="76" spans="1:23" x14ac:dyDescent="0.2">
      <c r="A76" s="576" t="s">
        <v>296</v>
      </c>
      <c r="B76" s="576" t="s">
        <v>297</v>
      </c>
      <c r="C76" s="578" t="s">
        <v>298</v>
      </c>
      <c r="D76" s="579"/>
      <c r="E76" s="579"/>
      <c r="F76" s="579"/>
      <c r="G76" s="580"/>
      <c r="H76" s="581" t="s">
        <v>299</v>
      </c>
      <c r="I76" s="582"/>
      <c r="J76" s="582"/>
      <c r="K76" s="582"/>
      <c r="L76" s="583"/>
      <c r="M76" s="584" t="s">
        <v>300</v>
      </c>
      <c r="N76" s="569" t="s">
        <v>301</v>
      </c>
      <c r="O76" s="570"/>
      <c r="P76" s="570"/>
      <c r="Q76" s="570"/>
      <c r="R76" s="571"/>
      <c r="S76" s="586" t="s">
        <v>302</v>
      </c>
      <c r="T76" s="587"/>
      <c r="U76" s="587"/>
      <c r="V76" s="587"/>
      <c r="W76" s="588"/>
    </row>
    <row r="77" spans="1:23" x14ac:dyDescent="0.2">
      <c r="A77" s="577"/>
      <c r="B77" s="577"/>
      <c r="C77" s="329" t="s">
        <v>303</v>
      </c>
      <c r="D77" s="329" t="s">
        <v>85</v>
      </c>
      <c r="E77" s="329" t="s">
        <v>87</v>
      </c>
      <c r="F77" s="329" t="s">
        <v>234</v>
      </c>
      <c r="G77" s="329" t="s">
        <v>91</v>
      </c>
      <c r="H77" s="329" t="s">
        <v>303</v>
      </c>
      <c r="I77" s="329" t="s">
        <v>85</v>
      </c>
      <c r="J77" s="329" t="s">
        <v>87</v>
      </c>
      <c r="K77" s="329" t="s">
        <v>234</v>
      </c>
      <c r="L77" s="329" t="s">
        <v>91</v>
      </c>
      <c r="M77" s="585"/>
      <c r="N77" s="330" t="s">
        <v>303</v>
      </c>
      <c r="O77" s="331" t="s">
        <v>85</v>
      </c>
      <c r="P77" s="331" t="s">
        <v>87</v>
      </c>
      <c r="Q77" s="331" t="s">
        <v>234</v>
      </c>
      <c r="R77" s="331" t="s">
        <v>91</v>
      </c>
      <c r="S77" s="330" t="s">
        <v>303</v>
      </c>
      <c r="T77" s="330" t="s">
        <v>85</v>
      </c>
      <c r="U77" s="330" t="s">
        <v>87</v>
      </c>
      <c r="V77" s="330" t="s">
        <v>234</v>
      </c>
      <c r="W77" s="330" t="s">
        <v>91</v>
      </c>
    </row>
    <row r="78" spans="1:23" x14ac:dyDescent="0.2">
      <c r="A78" s="332">
        <v>1</v>
      </c>
      <c r="B78" s="333">
        <f t="shared" ref="B78" si="18">+A78+1</f>
        <v>2</v>
      </c>
      <c r="C78" s="333">
        <f>+B78+1</f>
        <v>3</v>
      </c>
      <c r="D78" s="333">
        <f t="shared" ref="D78:W78" si="19">+C78+1</f>
        <v>4</v>
      </c>
      <c r="E78" s="333">
        <f t="shared" si="19"/>
        <v>5</v>
      </c>
      <c r="F78" s="333">
        <f t="shared" si="19"/>
        <v>6</v>
      </c>
      <c r="G78" s="333">
        <f t="shared" si="19"/>
        <v>7</v>
      </c>
      <c r="H78" s="333">
        <f t="shared" si="19"/>
        <v>8</v>
      </c>
      <c r="I78" s="333">
        <f t="shared" si="19"/>
        <v>9</v>
      </c>
      <c r="J78" s="333">
        <f t="shared" si="19"/>
        <v>10</v>
      </c>
      <c r="K78" s="333">
        <f t="shared" si="19"/>
        <v>11</v>
      </c>
      <c r="L78" s="333">
        <f t="shared" si="19"/>
        <v>12</v>
      </c>
      <c r="M78" s="333">
        <f t="shared" si="19"/>
        <v>13</v>
      </c>
      <c r="N78" s="333">
        <f t="shared" si="19"/>
        <v>14</v>
      </c>
      <c r="O78" s="333">
        <f t="shared" si="19"/>
        <v>15</v>
      </c>
      <c r="P78" s="333">
        <f t="shared" si="19"/>
        <v>16</v>
      </c>
      <c r="Q78" s="333">
        <f t="shared" si="19"/>
        <v>17</v>
      </c>
      <c r="R78" s="333">
        <f t="shared" si="19"/>
        <v>18</v>
      </c>
      <c r="S78" s="333">
        <f t="shared" si="19"/>
        <v>19</v>
      </c>
      <c r="T78" s="333">
        <f t="shared" si="19"/>
        <v>20</v>
      </c>
      <c r="U78" s="333">
        <f t="shared" si="19"/>
        <v>21</v>
      </c>
      <c r="V78" s="333">
        <f t="shared" si="19"/>
        <v>22</v>
      </c>
      <c r="W78" s="333">
        <f t="shared" si="19"/>
        <v>23</v>
      </c>
    </row>
    <row r="79" spans="1:23" x14ac:dyDescent="0.2">
      <c r="A79" s="573" t="s">
        <v>601</v>
      </c>
      <c r="B79" s="574"/>
      <c r="C79" s="574"/>
      <c r="D79" s="574"/>
      <c r="E79" s="574"/>
      <c r="F79" s="574"/>
      <c r="G79" s="574"/>
      <c r="H79" s="574"/>
      <c r="I79" s="574"/>
      <c r="J79" s="574"/>
      <c r="K79" s="574"/>
      <c r="L79" s="574"/>
      <c r="M79" s="574"/>
      <c r="N79" s="574"/>
      <c r="O79" s="574"/>
      <c r="P79" s="574"/>
      <c r="Q79" s="574"/>
      <c r="R79" s="574"/>
      <c r="S79" s="574"/>
      <c r="T79" s="574"/>
      <c r="U79" s="574"/>
      <c r="V79" s="574"/>
      <c r="W79" s="575"/>
    </row>
    <row r="80" spans="1:23" ht="15.75" x14ac:dyDescent="0.25">
      <c r="A80" s="335">
        <v>1</v>
      </c>
      <c r="B80" s="336" t="s">
        <v>304</v>
      </c>
      <c r="C80" s="337">
        <f>D80+E80+F80+G80</f>
        <v>0</v>
      </c>
      <c r="D80" s="337">
        <f>D81+D85</f>
        <v>0</v>
      </c>
      <c r="E80" s="337">
        <f t="shared" ref="E80:G80" si="20">E81+E85</f>
        <v>0</v>
      </c>
      <c r="F80" s="337">
        <f t="shared" si="20"/>
        <v>0</v>
      </c>
      <c r="G80" s="337">
        <f t="shared" si="20"/>
        <v>0</v>
      </c>
      <c r="H80" s="363">
        <f t="shared" ref="H80:H87" si="21">I80+J80+K80+L80</f>
        <v>0</v>
      </c>
      <c r="I80" s="363">
        <f>I81+I85</f>
        <v>0</v>
      </c>
      <c r="J80" s="363">
        <f t="shared" ref="J80:L80" si="22">J81+J85</f>
        <v>0</v>
      </c>
      <c r="K80" s="363">
        <f t="shared" si="22"/>
        <v>0</v>
      </c>
      <c r="L80" s="363">
        <f t="shared" si="22"/>
        <v>0</v>
      </c>
      <c r="M80" s="338" t="e">
        <f>C80/H80</f>
        <v>#DIV/0!</v>
      </c>
      <c r="N80" s="339"/>
      <c r="O80" s="340"/>
      <c r="P80" s="340"/>
      <c r="Q80" s="340"/>
      <c r="R80" s="340"/>
      <c r="S80" s="340"/>
      <c r="T80" s="340"/>
      <c r="U80" s="340"/>
      <c r="V80" s="340"/>
      <c r="W80" s="340"/>
    </row>
    <row r="81" spans="1:23" ht="15.75" x14ac:dyDescent="0.25">
      <c r="A81" s="341" t="s">
        <v>305</v>
      </c>
      <c r="B81" s="342" t="s">
        <v>306</v>
      </c>
      <c r="C81" s="343">
        <f>D81+E81+F81+G81</f>
        <v>0</v>
      </c>
      <c r="D81" s="343">
        <f>D82+D83+D84</f>
        <v>0</v>
      </c>
      <c r="E81" s="343">
        <f>E82+E83+E84</f>
        <v>0</v>
      </c>
      <c r="F81" s="343">
        <f>F82+F83+F84</f>
        <v>0</v>
      </c>
      <c r="G81" s="343">
        <f>G82+G83+G84</f>
        <v>0</v>
      </c>
      <c r="H81" s="364">
        <f t="shared" si="21"/>
        <v>0</v>
      </c>
      <c r="I81" s="364">
        <f>I82+I83+I84</f>
        <v>0</v>
      </c>
      <c r="J81" s="364">
        <f>J82+J83+J84</f>
        <v>0</v>
      </c>
      <c r="K81" s="364">
        <f>K82+K83+K84</f>
        <v>0</v>
      </c>
      <c r="L81" s="364">
        <f>L82+L83+L84</f>
        <v>0</v>
      </c>
      <c r="M81" s="338" t="e">
        <f t="shared" ref="M81:M107" si="23">C81/H81</f>
        <v>#DIV/0!</v>
      </c>
      <c r="N81" s="339"/>
      <c r="O81" s="344"/>
      <c r="P81" s="344"/>
      <c r="Q81" s="344"/>
      <c r="R81" s="344"/>
      <c r="S81" s="345"/>
      <c r="T81" s="346"/>
      <c r="U81" s="346"/>
      <c r="V81" s="346"/>
      <c r="W81" s="346"/>
    </row>
    <row r="82" spans="1:23" ht="15.75" x14ac:dyDescent="0.25">
      <c r="A82" s="341" t="s">
        <v>307</v>
      </c>
      <c r="B82" s="342" t="s">
        <v>308</v>
      </c>
      <c r="C82" s="347">
        <f t="shared" ref="C82:C90" si="24">D82+E82+F82+G82</f>
        <v>0</v>
      </c>
      <c r="D82" s="347">
        <f>D10+D46</f>
        <v>0</v>
      </c>
      <c r="E82" s="347">
        <f t="shared" ref="E82:G90" si="25">E10+E46</f>
        <v>0</v>
      </c>
      <c r="F82" s="347">
        <f t="shared" si="25"/>
        <v>0</v>
      </c>
      <c r="G82" s="347">
        <f t="shared" si="25"/>
        <v>0</v>
      </c>
      <c r="H82" s="365">
        <f t="shared" si="21"/>
        <v>0</v>
      </c>
      <c r="I82" s="365">
        <f t="shared" ref="I82:L84" si="26">(I10+I46)/2</f>
        <v>0</v>
      </c>
      <c r="J82" s="365">
        <f t="shared" si="26"/>
        <v>0</v>
      </c>
      <c r="K82" s="365">
        <f t="shared" si="26"/>
        <v>0</v>
      </c>
      <c r="L82" s="365">
        <f t="shared" si="26"/>
        <v>0</v>
      </c>
      <c r="M82" s="338" t="e">
        <f t="shared" si="23"/>
        <v>#DIV/0!</v>
      </c>
      <c r="N82" s="339"/>
      <c r="O82" s="344"/>
      <c r="P82" s="344"/>
      <c r="Q82" s="344"/>
      <c r="R82" s="344"/>
      <c r="S82" s="345"/>
      <c r="T82" s="346"/>
      <c r="U82" s="346"/>
      <c r="V82" s="346"/>
      <c r="W82" s="346"/>
    </row>
    <row r="83" spans="1:23" ht="15.75" x14ac:dyDescent="0.25">
      <c r="A83" s="341" t="s">
        <v>309</v>
      </c>
      <c r="B83" s="342" t="s">
        <v>310</v>
      </c>
      <c r="C83" s="347">
        <f t="shared" si="24"/>
        <v>0</v>
      </c>
      <c r="D83" s="347">
        <f>D11+D47</f>
        <v>0</v>
      </c>
      <c r="E83" s="347">
        <f t="shared" si="25"/>
        <v>0</v>
      </c>
      <c r="F83" s="347">
        <f t="shared" si="25"/>
        <v>0</v>
      </c>
      <c r="G83" s="347">
        <f t="shared" si="25"/>
        <v>0</v>
      </c>
      <c r="H83" s="365">
        <f t="shared" si="21"/>
        <v>0</v>
      </c>
      <c r="I83" s="365">
        <f t="shared" si="26"/>
        <v>0</v>
      </c>
      <c r="J83" s="365">
        <f t="shared" si="26"/>
        <v>0</v>
      </c>
      <c r="K83" s="365">
        <f t="shared" si="26"/>
        <v>0</v>
      </c>
      <c r="L83" s="365">
        <f t="shared" si="26"/>
        <v>0</v>
      </c>
      <c r="M83" s="338" t="e">
        <f t="shared" si="23"/>
        <v>#DIV/0!</v>
      </c>
      <c r="N83" s="339"/>
      <c r="O83" s="344"/>
      <c r="P83" s="344"/>
      <c r="Q83" s="344"/>
      <c r="R83" s="344"/>
      <c r="S83" s="345"/>
      <c r="T83" s="346"/>
      <c r="U83" s="346"/>
      <c r="V83" s="346"/>
      <c r="W83" s="346"/>
    </row>
    <row r="84" spans="1:23" ht="15.75" x14ac:dyDescent="0.25">
      <c r="A84" s="341" t="s">
        <v>311</v>
      </c>
      <c r="B84" s="342" t="s">
        <v>312</v>
      </c>
      <c r="C84" s="347">
        <f t="shared" si="24"/>
        <v>0</v>
      </c>
      <c r="D84" s="347">
        <f>D12+D48</f>
        <v>0</v>
      </c>
      <c r="E84" s="347">
        <f t="shared" si="25"/>
        <v>0</v>
      </c>
      <c r="F84" s="347">
        <f t="shared" si="25"/>
        <v>0</v>
      </c>
      <c r="G84" s="347">
        <f t="shared" si="25"/>
        <v>0</v>
      </c>
      <c r="H84" s="365">
        <f t="shared" si="21"/>
        <v>0</v>
      </c>
      <c r="I84" s="365">
        <f t="shared" si="26"/>
        <v>0</v>
      </c>
      <c r="J84" s="365">
        <f t="shared" si="26"/>
        <v>0</v>
      </c>
      <c r="K84" s="365">
        <f t="shared" si="26"/>
        <v>0</v>
      </c>
      <c r="L84" s="365">
        <f t="shared" si="26"/>
        <v>0</v>
      </c>
      <c r="M84" s="338" t="e">
        <f t="shared" si="23"/>
        <v>#DIV/0!</v>
      </c>
      <c r="N84" s="339"/>
      <c r="O84" s="344"/>
      <c r="P84" s="344"/>
      <c r="Q84" s="344"/>
      <c r="R84" s="344"/>
      <c r="S84" s="345"/>
      <c r="T84" s="346"/>
      <c r="U84" s="346"/>
      <c r="V84" s="346"/>
      <c r="W84" s="346"/>
    </row>
    <row r="85" spans="1:23" ht="15.75" x14ac:dyDescent="0.25">
      <c r="A85" s="341" t="s">
        <v>313</v>
      </c>
      <c r="B85" s="342" t="s">
        <v>314</v>
      </c>
      <c r="C85" s="343">
        <f t="shared" si="24"/>
        <v>0</v>
      </c>
      <c r="D85" s="343">
        <f>D86+D87</f>
        <v>0</v>
      </c>
      <c r="E85" s="343">
        <f>E86+E87</f>
        <v>0</v>
      </c>
      <c r="F85" s="343">
        <f>F86+F87</f>
        <v>0</v>
      </c>
      <c r="G85" s="343">
        <f>G86+G87</f>
        <v>0</v>
      </c>
      <c r="H85" s="364">
        <f t="shared" si="21"/>
        <v>0</v>
      </c>
      <c r="I85" s="364">
        <f>I86+I87</f>
        <v>0</v>
      </c>
      <c r="J85" s="364">
        <f>J86+J87</f>
        <v>0</v>
      </c>
      <c r="K85" s="364">
        <f>K86+K87</f>
        <v>0</v>
      </c>
      <c r="L85" s="364">
        <f>L86+L87</f>
        <v>0</v>
      </c>
      <c r="M85" s="338" t="e">
        <f t="shared" si="23"/>
        <v>#DIV/0!</v>
      </c>
      <c r="N85" s="339"/>
      <c r="O85" s="344"/>
      <c r="P85" s="344"/>
      <c r="Q85" s="344"/>
      <c r="R85" s="344"/>
      <c r="S85" s="345"/>
      <c r="T85" s="346"/>
      <c r="U85" s="346"/>
      <c r="V85" s="346"/>
      <c r="W85" s="346"/>
    </row>
    <row r="86" spans="1:23" ht="15.75" x14ac:dyDescent="0.25">
      <c r="A86" s="341" t="s">
        <v>315</v>
      </c>
      <c r="B86" s="342" t="s">
        <v>308</v>
      </c>
      <c r="C86" s="347">
        <f t="shared" si="24"/>
        <v>0</v>
      </c>
      <c r="D86" s="347">
        <f>D14+D50</f>
        <v>0</v>
      </c>
      <c r="E86" s="347">
        <f t="shared" si="25"/>
        <v>0</v>
      </c>
      <c r="F86" s="347">
        <f t="shared" si="25"/>
        <v>0</v>
      </c>
      <c r="G86" s="347">
        <f t="shared" si="25"/>
        <v>0</v>
      </c>
      <c r="H86" s="365">
        <f t="shared" si="21"/>
        <v>0</v>
      </c>
      <c r="I86" s="365">
        <f t="shared" ref="I86:L87" si="27">(I14+I50)/2</f>
        <v>0</v>
      </c>
      <c r="J86" s="365">
        <f t="shared" si="27"/>
        <v>0</v>
      </c>
      <c r="K86" s="365">
        <f t="shared" si="27"/>
        <v>0</v>
      </c>
      <c r="L86" s="365">
        <f t="shared" si="27"/>
        <v>0</v>
      </c>
      <c r="M86" s="338" t="e">
        <f t="shared" si="23"/>
        <v>#DIV/0!</v>
      </c>
      <c r="N86" s="339"/>
      <c r="O86" s="344"/>
      <c r="P86" s="344"/>
      <c r="Q86" s="344"/>
      <c r="R86" s="344"/>
      <c r="S86" s="345"/>
      <c r="T86" s="346"/>
      <c r="U86" s="346"/>
      <c r="V86" s="346"/>
      <c r="W86" s="346"/>
    </row>
    <row r="87" spans="1:23" ht="15.75" x14ac:dyDescent="0.25">
      <c r="A87" s="341" t="s">
        <v>316</v>
      </c>
      <c r="B87" s="342" t="s">
        <v>317</v>
      </c>
      <c r="C87" s="347">
        <f t="shared" si="24"/>
        <v>0</v>
      </c>
      <c r="D87" s="347">
        <f>D15+D51</f>
        <v>0</v>
      </c>
      <c r="E87" s="347">
        <f t="shared" si="25"/>
        <v>0</v>
      </c>
      <c r="F87" s="347">
        <f t="shared" si="25"/>
        <v>0</v>
      </c>
      <c r="G87" s="347">
        <f t="shared" si="25"/>
        <v>0</v>
      </c>
      <c r="H87" s="365">
        <f t="shared" si="21"/>
        <v>0</v>
      </c>
      <c r="I87" s="365">
        <f t="shared" si="27"/>
        <v>0</v>
      </c>
      <c r="J87" s="365">
        <f t="shared" si="27"/>
        <v>0</v>
      </c>
      <c r="K87" s="365">
        <f t="shared" si="27"/>
        <v>0</v>
      </c>
      <c r="L87" s="365">
        <f t="shared" si="27"/>
        <v>0</v>
      </c>
      <c r="M87" s="338" t="e">
        <f t="shared" si="23"/>
        <v>#DIV/0!</v>
      </c>
      <c r="N87" s="339"/>
      <c r="O87" s="340"/>
      <c r="P87" s="340"/>
      <c r="Q87" s="340"/>
      <c r="R87" s="340"/>
      <c r="S87" s="340"/>
      <c r="T87" s="340"/>
      <c r="U87" s="340"/>
      <c r="V87" s="340"/>
      <c r="W87" s="340"/>
    </row>
    <row r="88" spans="1:23" ht="15.75" hidden="1" x14ac:dyDescent="0.25">
      <c r="A88" s="341" t="s">
        <v>318</v>
      </c>
      <c r="B88" s="336" t="s">
        <v>319</v>
      </c>
      <c r="C88" s="347">
        <f t="shared" si="24"/>
        <v>0</v>
      </c>
      <c r="D88" s="347"/>
      <c r="E88" s="347"/>
      <c r="F88" s="347"/>
      <c r="G88" s="347"/>
      <c r="H88" s="365">
        <f>I88+J88+K88+L88</f>
        <v>0</v>
      </c>
      <c r="I88" s="365"/>
      <c r="J88" s="365"/>
      <c r="K88" s="365"/>
      <c r="L88" s="365"/>
      <c r="M88" s="338" t="e">
        <f t="shared" si="23"/>
        <v>#DIV/0!</v>
      </c>
      <c r="N88" s="339"/>
      <c r="O88" s="340"/>
      <c r="P88" s="340"/>
      <c r="Q88" s="340"/>
      <c r="R88" s="340"/>
      <c r="S88" s="340"/>
      <c r="T88" s="340"/>
      <c r="U88" s="340"/>
      <c r="V88" s="340"/>
      <c r="W88" s="340"/>
    </row>
    <row r="89" spans="1:23" ht="25.5" hidden="1" x14ac:dyDescent="0.25">
      <c r="A89" s="341" t="s">
        <v>320</v>
      </c>
      <c r="B89" s="342" t="s">
        <v>321</v>
      </c>
      <c r="C89" s="347">
        <f t="shared" si="24"/>
        <v>0</v>
      </c>
      <c r="D89" s="347">
        <f>D17+D53</f>
        <v>0</v>
      </c>
      <c r="E89" s="347">
        <f t="shared" si="25"/>
        <v>0</v>
      </c>
      <c r="F89" s="347">
        <f t="shared" si="25"/>
        <v>0</v>
      </c>
      <c r="G89" s="347">
        <f t="shared" si="25"/>
        <v>0</v>
      </c>
      <c r="H89" s="365">
        <f t="shared" ref="H89:H91" si="28">I89+J89+K89+L89</f>
        <v>0</v>
      </c>
      <c r="I89" s="365">
        <f t="shared" ref="I89:L90" si="29">(I17+I53)/2</f>
        <v>0</v>
      </c>
      <c r="J89" s="365">
        <f t="shared" si="29"/>
        <v>0</v>
      </c>
      <c r="K89" s="365">
        <f t="shared" si="29"/>
        <v>0</v>
      </c>
      <c r="L89" s="365">
        <f t="shared" si="29"/>
        <v>0</v>
      </c>
      <c r="M89" s="338" t="e">
        <f t="shared" si="23"/>
        <v>#DIV/0!</v>
      </c>
      <c r="N89" s="339"/>
      <c r="O89" s="340"/>
      <c r="P89" s="340"/>
      <c r="Q89" s="340"/>
      <c r="R89" s="340"/>
      <c r="S89" s="340"/>
      <c r="T89" s="340"/>
      <c r="U89" s="340"/>
      <c r="V89" s="340"/>
      <c r="W89" s="340"/>
    </row>
    <row r="90" spans="1:23" ht="25.5" hidden="1" x14ac:dyDescent="0.25">
      <c r="A90" s="341" t="s">
        <v>322</v>
      </c>
      <c r="B90" s="342" t="s">
        <v>323</v>
      </c>
      <c r="C90" s="347">
        <f t="shared" si="24"/>
        <v>0</v>
      </c>
      <c r="D90" s="347">
        <f>D18+D54</f>
        <v>0</v>
      </c>
      <c r="E90" s="347">
        <f t="shared" si="25"/>
        <v>0</v>
      </c>
      <c r="F90" s="347">
        <f t="shared" si="25"/>
        <v>0</v>
      </c>
      <c r="G90" s="347">
        <f t="shared" si="25"/>
        <v>0</v>
      </c>
      <c r="H90" s="365">
        <f t="shared" si="28"/>
        <v>0</v>
      </c>
      <c r="I90" s="365">
        <f t="shared" si="29"/>
        <v>0</v>
      </c>
      <c r="J90" s="365">
        <f t="shared" si="29"/>
        <v>0</v>
      </c>
      <c r="K90" s="365">
        <f t="shared" si="29"/>
        <v>0</v>
      </c>
      <c r="L90" s="365">
        <f t="shared" si="29"/>
        <v>0</v>
      </c>
      <c r="M90" s="338" t="e">
        <f t="shared" si="23"/>
        <v>#DIV/0!</v>
      </c>
      <c r="N90" s="339"/>
      <c r="O90" s="340"/>
      <c r="P90" s="340"/>
      <c r="Q90" s="340"/>
      <c r="R90" s="340"/>
      <c r="S90" s="340"/>
      <c r="T90" s="340"/>
      <c r="U90" s="340"/>
      <c r="V90" s="340"/>
      <c r="W90" s="340"/>
    </row>
    <row r="91" spans="1:23" ht="15.75" x14ac:dyDescent="0.25">
      <c r="A91" s="335" t="s">
        <v>172</v>
      </c>
      <c r="B91" s="348" t="s">
        <v>324</v>
      </c>
      <c r="C91" s="337">
        <f>D91+E91+F91+G91</f>
        <v>0</v>
      </c>
      <c r="D91" s="337">
        <f>D92+D95+D98</f>
        <v>0</v>
      </c>
      <c r="E91" s="337">
        <f>E92+E95+E98</f>
        <v>0</v>
      </c>
      <c r="F91" s="337">
        <f>F92+F95+F98</f>
        <v>0</v>
      </c>
      <c r="G91" s="337">
        <f>G92+G95+G98</f>
        <v>0</v>
      </c>
      <c r="H91" s="363">
        <f t="shared" si="28"/>
        <v>0</v>
      </c>
      <c r="I91" s="363">
        <f>I92+I95+I98</f>
        <v>0</v>
      </c>
      <c r="J91" s="363">
        <f>J92+J95+J98</f>
        <v>0</v>
      </c>
      <c r="K91" s="363">
        <f>K92+K95+K98</f>
        <v>0</v>
      </c>
      <c r="L91" s="363">
        <f>L92+L95+L98</f>
        <v>0</v>
      </c>
      <c r="M91" s="338" t="e">
        <f t="shared" si="23"/>
        <v>#DIV/0!</v>
      </c>
      <c r="N91" s="339"/>
      <c r="O91" s="340"/>
      <c r="P91" s="340"/>
      <c r="Q91" s="340"/>
      <c r="R91" s="340"/>
      <c r="S91" s="340"/>
      <c r="T91" s="340"/>
      <c r="U91" s="340"/>
      <c r="V91" s="340"/>
      <c r="W91" s="340"/>
    </row>
    <row r="92" spans="1:23" ht="15.75" x14ac:dyDescent="0.25">
      <c r="A92" s="341" t="s">
        <v>249</v>
      </c>
      <c r="B92" s="345" t="s">
        <v>325</v>
      </c>
      <c r="C92" s="343">
        <f>D92+E92+F92+G92</f>
        <v>0</v>
      </c>
      <c r="D92" s="343">
        <f>SUM(D93:D94)</f>
        <v>0</v>
      </c>
      <c r="E92" s="343">
        <f>SUM(E93:E94)</f>
        <v>0</v>
      </c>
      <c r="F92" s="343">
        <f>SUM(F93:F94)</f>
        <v>0</v>
      </c>
      <c r="G92" s="343">
        <f>SUM(G93:G94)</f>
        <v>0</v>
      </c>
      <c r="H92" s="364">
        <f>I92+J92+K92+L92</f>
        <v>0</v>
      </c>
      <c r="I92" s="364">
        <f>SUM(I93:I94)</f>
        <v>0</v>
      </c>
      <c r="J92" s="364">
        <f>SUM(J93:J94)</f>
        <v>0</v>
      </c>
      <c r="K92" s="364">
        <f>SUM(K93:K94)</f>
        <v>0</v>
      </c>
      <c r="L92" s="364">
        <f>SUM(L93:L94)</f>
        <v>0</v>
      </c>
      <c r="M92" s="338" t="e">
        <f t="shared" si="23"/>
        <v>#DIV/0!</v>
      </c>
      <c r="N92" s="339"/>
      <c r="O92" s="340"/>
      <c r="P92" s="340"/>
      <c r="Q92" s="340"/>
      <c r="R92" s="340"/>
      <c r="S92" s="340"/>
      <c r="T92" s="340"/>
      <c r="U92" s="340"/>
      <c r="V92" s="340"/>
      <c r="W92" s="340"/>
    </row>
    <row r="93" spans="1:23" ht="15.75" hidden="1" x14ac:dyDescent="0.25">
      <c r="A93" s="349"/>
      <c r="B93" s="345" t="s">
        <v>326</v>
      </c>
      <c r="C93" s="347">
        <f t="shared" ref="C93:C103" si="30">D93+E93+F93+G93</f>
        <v>0</v>
      </c>
      <c r="D93" s="347">
        <f>D21+D57</f>
        <v>0</v>
      </c>
      <c r="E93" s="347">
        <f t="shared" ref="E93:G94" si="31">E21+E57</f>
        <v>0</v>
      </c>
      <c r="F93" s="347">
        <f t="shared" si="31"/>
        <v>0</v>
      </c>
      <c r="G93" s="347">
        <f t="shared" si="31"/>
        <v>0</v>
      </c>
      <c r="H93" s="365">
        <f t="shared" ref="H93:H99" si="32">I93+J93+K93+L93</f>
        <v>0</v>
      </c>
      <c r="I93" s="365">
        <f t="shared" ref="I93:L94" si="33">(I21+I57)/2</f>
        <v>0</v>
      </c>
      <c r="J93" s="365">
        <f t="shared" si="33"/>
        <v>0</v>
      </c>
      <c r="K93" s="365">
        <f t="shared" si="33"/>
        <v>0</v>
      </c>
      <c r="L93" s="365">
        <f t="shared" si="33"/>
        <v>0</v>
      </c>
      <c r="M93" s="338" t="e">
        <f t="shared" si="23"/>
        <v>#DIV/0!</v>
      </c>
      <c r="N93" s="339"/>
      <c r="O93" s="344"/>
      <c r="P93" s="344"/>
      <c r="Q93" s="344"/>
      <c r="R93" s="344"/>
      <c r="S93" s="339"/>
      <c r="T93" s="346"/>
      <c r="U93" s="346"/>
      <c r="V93" s="346"/>
      <c r="W93" s="346"/>
    </row>
    <row r="94" spans="1:23" ht="15.75" hidden="1" x14ac:dyDescent="0.25">
      <c r="A94" s="341"/>
      <c r="B94" s="345" t="s">
        <v>327</v>
      </c>
      <c r="C94" s="347">
        <f t="shared" si="30"/>
        <v>0</v>
      </c>
      <c r="D94" s="347">
        <f>D22+D58</f>
        <v>0</v>
      </c>
      <c r="E94" s="347">
        <f t="shared" si="31"/>
        <v>0</v>
      </c>
      <c r="F94" s="347">
        <f t="shared" si="31"/>
        <v>0</v>
      </c>
      <c r="G94" s="347">
        <f t="shared" si="31"/>
        <v>0</v>
      </c>
      <c r="H94" s="365">
        <f t="shared" si="32"/>
        <v>0</v>
      </c>
      <c r="I94" s="365">
        <f t="shared" si="33"/>
        <v>0</v>
      </c>
      <c r="J94" s="365">
        <f t="shared" si="33"/>
        <v>0</v>
      </c>
      <c r="K94" s="365">
        <f t="shared" si="33"/>
        <v>0</v>
      </c>
      <c r="L94" s="365">
        <f t="shared" si="33"/>
        <v>0</v>
      </c>
      <c r="M94" s="338" t="e">
        <f t="shared" si="23"/>
        <v>#DIV/0!</v>
      </c>
      <c r="N94" s="339"/>
      <c r="O94" s="344"/>
      <c r="P94" s="344"/>
      <c r="Q94" s="344"/>
      <c r="R94" s="344"/>
      <c r="S94" s="339"/>
      <c r="T94" s="346"/>
      <c r="U94" s="346"/>
      <c r="V94" s="346"/>
      <c r="W94" s="346"/>
    </row>
    <row r="95" spans="1:23" ht="15.75" x14ac:dyDescent="0.25">
      <c r="A95" s="350" t="s">
        <v>253</v>
      </c>
      <c r="B95" s="351" t="s">
        <v>328</v>
      </c>
      <c r="C95" s="343">
        <f t="shared" si="30"/>
        <v>0</v>
      </c>
      <c r="D95" s="343">
        <f>SUM(D96:D97)</f>
        <v>0</v>
      </c>
      <c r="E95" s="343">
        <f>SUM(E96:E97)</f>
        <v>0</v>
      </c>
      <c r="F95" s="343">
        <f>SUM(F96:F97)</f>
        <v>0</v>
      </c>
      <c r="G95" s="343">
        <f>SUM(G96:G97)</f>
        <v>0</v>
      </c>
      <c r="H95" s="364">
        <f t="shared" si="32"/>
        <v>0</v>
      </c>
      <c r="I95" s="364">
        <f>SUM(I96:I97)</f>
        <v>0</v>
      </c>
      <c r="J95" s="364">
        <f>SUM(J96:J97)</f>
        <v>0</v>
      </c>
      <c r="K95" s="364">
        <f>SUM(K96:K97)</f>
        <v>0</v>
      </c>
      <c r="L95" s="364">
        <f>SUM(L96:L97)</f>
        <v>0</v>
      </c>
      <c r="M95" s="338" t="e">
        <f t="shared" si="23"/>
        <v>#DIV/0!</v>
      </c>
      <c r="N95" s="352"/>
      <c r="O95" s="353"/>
      <c r="P95" s="353"/>
      <c r="Q95" s="353"/>
      <c r="R95" s="353"/>
      <c r="S95" s="353"/>
      <c r="T95" s="353"/>
      <c r="U95" s="353"/>
      <c r="V95" s="353"/>
      <c r="W95" s="353"/>
    </row>
    <row r="96" spans="1:23" ht="25.5" hidden="1" x14ac:dyDescent="0.25">
      <c r="A96" s="341"/>
      <c r="B96" s="342" t="s">
        <v>321</v>
      </c>
      <c r="C96" s="347">
        <f t="shared" si="30"/>
        <v>0</v>
      </c>
      <c r="D96" s="347">
        <f>D24+D60</f>
        <v>0</v>
      </c>
      <c r="E96" s="347">
        <f t="shared" ref="E96:G106" si="34">E24+E60</f>
        <v>0</v>
      </c>
      <c r="F96" s="347">
        <f t="shared" si="34"/>
        <v>0</v>
      </c>
      <c r="G96" s="347">
        <f t="shared" si="34"/>
        <v>0</v>
      </c>
      <c r="H96" s="365">
        <f t="shared" si="32"/>
        <v>0</v>
      </c>
      <c r="I96" s="365">
        <f t="shared" ref="I96:L97" si="35">(I24+I60)/2</f>
        <v>0</v>
      </c>
      <c r="J96" s="365">
        <f t="shared" si="35"/>
        <v>0</v>
      </c>
      <c r="K96" s="365">
        <f t="shared" si="35"/>
        <v>0</v>
      </c>
      <c r="L96" s="365">
        <f t="shared" si="35"/>
        <v>0</v>
      </c>
      <c r="M96" s="338" t="e">
        <f t="shared" si="23"/>
        <v>#DIV/0!</v>
      </c>
      <c r="N96" s="339"/>
      <c r="O96" s="340"/>
      <c r="P96" s="340"/>
      <c r="Q96" s="340"/>
      <c r="R96" s="340"/>
      <c r="S96" s="339"/>
      <c r="T96" s="346"/>
      <c r="U96" s="346"/>
      <c r="V96" s="346"/>
      <c r="W96" s="346"/>
    </row>
    <row r="97" spans="1:23" ht="25.5" hidden="1" x14ac:dyDescent="0.25">
      <c r="A97" s="341"/>
      <c r="B97" s="342" t="s">
        <v>323</v>
      </c>
      <c r="C97" s="347">
        <f t="shared" si="30"/>
        <v>0</v>
      </c>
      <c r="D97" s="347">
        <f>D25+D61</f>
        <v>0</v>
      </c>
      <c r="E97" s="347">
        <f t="shared" si="34"/>
        <v>0</v>
      </c>
      <c r="F97" s="347">
        <f t="shared" si="34"/>
        <v>0</v>
      </c>
      <c r="G97" s="347">
        <f t="shared" si="34"/>
        <v>0</v>
      </c>
      <c r="H97" s="365">
        <f t="shared" si="32"/>
        <v>0</v>
      </c>
      <c r="I97" s="365">
        <f t="shared" si="35"/>
        <v>0</v>
      </c>
      <c r="J97" s="365">
        <f t="shared" si="35"/>
        <v>0</v>
      </c>
      <c r="K97" s="365">
        <f t="shared" si="35"/>
        <v>0</v>
      </c>
      <c r="L97" s="365">
        <f t="shared" si="35"/>
        <v>0</v>
      </c>
      <c r="M97" s="338" t="e">
        <f t="shared" si="23"/>
        <v>#DIV/0!</v>
      </c>
      <c r="N97" s="339"/>
      <c r="O97" s="340"/>
      <c r="P97" s="340"/>
      <c r="Q97" s="340"/>
      <c r="R97" s="340"/>
      <c r="S97" s="339"/>
      <c r="T97" s="339"/>
      <c r="U97" s="346"/>
      <c r="V97" s="346"/>
      <c r="W97" s="346"/>
    </row>
    <row r="98" spans="1:23" ht="15.75" x14ac:dyDescent="0.25">
      <c r="A98" s="350" t="s">
        <v>283</v>
      </c>
      <c r="B98" s="351" t="s">
        <v>329</v>
      </c>
      <c r="C98" s="343">
        <f t="shared" si="30"/>
        <v>0</v>
      </c>
      <c r="D98" s="343">
        <f>SUM(D99:D100)</f>
        <v>0</v>
      </c>
      <c r="E98" s="343">
        <f>SUM(E99:E100)</f>
        <v>0</v>
      </c>
      <c r="F98" s="343">
        <f>SUM(F99:F100)</f>
        <v>0</v>
      </c>
      <c r="G98" s="343">
        <f>SUM(G99:G100)</f>
        <v>0</v>
      </c>
      <c r="H98" s="364">
        <f t="shared" si="32"/>
        <v>0</v>
      </c>
      <c r="I98" s="364">
        <f>SUM(I99:I100)</f>
        <v>0</v>
      </c>
      <c r="J98" s="364">
        <f>SUM(J99:J100)</f>
        <v>0</v>
      </c>
      <c r="K98" s="364">
        <f>SUM(K99:K100)</f>
        <v>0</v>
      </c>
      <c r="L98" s="364">
        <f>SUM(L99:L100)</f>
        <v>0</v>
      </c>
      <c r="M98" s="338" t="e">
        <f t="shared" si="23"/>
        <v>#DIV/0!</v>
      </c>
      <c r="N98" s="352"/>
      <c r="O98" s="353"/>
      <c r="P98" s="353"/>
      <c r="Q98" s="353"/>
      <c r="R98" s="353"/>
      <c r="S98" s="353"/>
      <c r="T98" s="353"/>
      <c r="U98" s="353"/>
      <c r="V98" s="353"/>
      <c r="W98" s="353"/>
    </row>
    <row r="99" spans="1:23" ht="25.5" hidden="1" x14ac:dyDescent="0.25">
      <c r="A99" s="341"/>
      <c r="B99" s="342" t="s">
        <v>321</v>
      </c>
      <c r="C99" s="347">
        <f t="shared" si="30"/>
        <v>0</v>
      </c>
      <c r="D99" s="347">
        <f>D27+D63</f>
        <v>0</v>
      </c>
      <c r="E99" s="347">
        <f t="shared" si="34"/>
        <v>0</v>
      </c>
      <c r="F99" s="347">
        <f t="shared" si="34"/>
        <v>0</v>
      </c>
      <c r="G99" s="347">
        <f t="shared" si="34"/>
        <v>0</v>
      </c>
      <c r="H99" s="365">
        <f t="shared" si="32"/>
        <v>0</v>
      </c>
      <c r="I99" s="365">
        <f t="shared" ref="I99:L100" si="36">(I27+I63)/2</f>
        <v>0</v>
      </c>
      <c r="J99" s="365">
        <f t="shared" si="36"/>
        <v>0</v>
      </c>
      <c r="K99" s="365">
        <f t="shared" si="36"/>
        <v>0</v>
      </c>
      <c r="L99" s="365">
        <f t="shared" si="36"/>
        <v>0</v>
      </c>
      <c r="M99" s="338" t="e">
        <f t="shared" si="23"/>
        <v>#DIV/0!</v>
      </c>
      <c r="N99" s="339"/>
      <c r="O99" s="340"/>
      <c r="P99" s="340"/>
      <c r="Q99" s="340"/>
      <c r="R99" s="340"/>
      <c r="S99" s="339"/>
      <c r="T99" s="346"/>
      <c r="U99" s="346"/>
      <c r="V99" s="346"/>
      <c r="W99" s="346"/>
    </row>
    <row r="100" spans="1:23" ht="25.5" hidden="1" x14ac:dyDescent="0.25">
      <c r="A100" s="341"/>
      <c r="B100" s="342" t="s">
        <v>323</v>
      </c>
      <c r="C100" s="347">
        <f t="shared" si="30"/>
        <v>0</v>
      </c>
      <c r="D100" s="347">
        <f>D28+D64</f>
        <v>0</v>
      </c>
      <c r="E100" s="347">
        <f t="shared" si="34"/>
        <v>0</v>
      </c>
      <c r="F100" s="347">
        <f t="shared" si="34"/>
        <v>0</v>
      </c>
      <c r="G100" s="347">
        <f t="shared" si="34"/>
        <v>0</v>
      </c>
      <c r="H100" s="365">
        <f>SUM(I100:L100)</f>
        <v>0</v>
      </c>
      <c r="I100" s="365">
        <f t="shared" si="36"/>
        <v>0</v>
      </c>
      <c r="J100" s="365">
        <f t="shared" si="36"/>
        <v>0</v>
      </c>
      <c r="K100" s="365">
        <f t="shared" si="36"/>
        <v>0</v>
      </c>
      <c r="L100" s="365">
        <f t="shared" si="36"/>
        <v>0</v>
      </c>
      <c r="M100" s="338" t="e">
        <f t="shared" si="23"/>
        <v>#DIV/0!</v>
      </c>
      <c r="N100" s="339"/>
      <c r="O100" s="340"/>
      <c r="P100" s="340"/>
      <c r="Q100" s="340"/>
      <c r="R100" s="340"/>
      <c r="S100" s="339"/>
      <c r="T100" s="339"/>
      <c r="U100" s="339"/>
      <c r="V100" s="339"/>
      <c r="W100" s="346"/>
    </row>
    <row r="101" spans="1:23" ht="15.75" x14ac:dyDescent="0.25">
      <c r="A101" s="350"/>
      <c r="B101" s="355" t="s">
        <v>330</v>
      </c>
      <c r="C101" s="343">
        <f t="shared" si="30"/>
        <v>0</v>
      </c>
      <c r="D101" s="343">
        <f>SUM(D102:D103)</f>
        <v>0</v>
      </c>
      <c r="E101" s="343">
        <f>SUM(E102:E103)</f>
        <v>0</v>
      </c>
      <c r="F101" s="343">
        <f>SUM(F102:F103)</f>
        <v>0</v>
      </c>
      <c r="G101" s="343">
        <f>SUM(G102:G103)</f>
        <v>0</v>
      </c>
      <c r="H101" s="364">
        <f t="shared" ref="H101:H107" si="37">I101+J101+K101+L101</f>
        <v>0</v>
      </c>
      <c r="I101" s="364">
        <f>SUM(I102:I103)</f>
        <v>0</v>
      </c>
      <c r="J101" s="364">
        <f>SUM(J102:J103)</f>
        <v>0</v>
      </c>
      <c r="K101" s="364">
        <f>SUM(K102:K103)</f>
        <v>0</v>
      </c>
      <c r="L101" s="364">
        <f>SUM(L102:L103)</f>
        <v>0</v>
      </c>
      <c r="M101" s="338" t="e">
        <f t="shared" si="23"/>
        <v>#DIV/0!</v>
      </c>
      <c r="N101" s="352"/>
      <c r="O101" s="353"/>
      <c r="P101" s="353"/>
      <c r="Q101" s="353"/>
      <c r="R101" s="353"/>
      <c r="S101" s="352"/>
      <c r="T101" s="352"/>
      <c r="U101" s="352"/>
      <c r="V101" s="352"/>
      <c r="W101" s="356"/>
    </row>
    <row r="102" spans="1:23" ht="25.5" hidden="1" x14ac:dyDescent="0.25">
      <c r="A102" s="341"/>
      <c r="B102" s="342" t="s">
        <v>331</v>
      </c>
      <c r="C102" s="347">
        <f t="shared" si="30"/>
        <v>0</v>
      </c>
      <c r="D102" s="347">
        <f>D30+D66</f>
        <v>0</v>
      </c>
      <c r="E102" s="347">
        <f t="shared" si="34"/>
        <v>0</v>
      </c>
      <c r="F102" s="347">
        <f t="shared" si="34"/>
        <v>0</v>
      </c>
      <c r="G102" s="347">
        <f t="shared" si="34"/>
        <v>0</v>
      </c>
      <c r="H102" s="365">
        <f t="shared" si="37"/>
        <v>0</v>
      </c>
      <c r="I102" s="365">
        <f t="shared" ref="I102:L103" si="38">(I30+I66)/2</f>
        <v>0</v>
      </c>
      <c r="J102" s="365">
        <f t="shared" si="38"/>
        <v>0</v>
      </c>
      <c r="K102" s="365">
        <f t="shared" si="38"/>
        <v>0</v>
      </c>
      <c r="L102" s="365">
        <f t="shared" si="38"/>
        <v>0</v>
      </c>
      <c r="M102" s="338" t="e">
        <f t="shared" si="23"/>
        <v>#DIV/0!</v>
      </c>
      <c r="N102" s="339"/>
      <c r="O102" s="340"/>
      <c r="P102" s="340"/>
      <c r="Q102" s="340"/>
      <c r="R102" s="340"/>
      <c r="S102" s="339"/>
      <c r="T102" s="339"/>
      <c r="U102" s="339"/>
      <c r="V102" s="339"/>
      <c r="W102" s="346"/>
    </row>
    <row r="103" spans="1:23" ht="25.5" hidden="1" x14ac:dyDescent="0.25">
      <c r="A103" s="341"/>
      <c r="B103" s="342" t="s">
        <v>323</v>
      </c>
      <c r="C103" s="347">
        <f t="shared" si="30"/>
        <v>0</v>
      </c>
      <c r="D103" s="347">
        <f>D31+D67</f>
        <v>0</v>
      </c>
      <c r="E103" s="347">
        <f t="shared" si="34"/>
        <v>0</v>
      </c>
      <c r="F103" s="347">
        <f t="shared" si="34"/>
        <v>0</v>
      </c>
      <c r="G103" s="347">
        <f t="shared" si="34"/>
        <v>0</v>
      </c>
      <c r="H103" s="365">
        <f t="shared" si="37"/>
        <v>0</v>
      </c>
      <c r="I103" s="365">
        <f t="shared" si="38"/>
        <v>0</v>
      </c>
      <c r="J103" s="365">
        <f t="shared" si="38"/>
        <v>0</v>
      </c>
      <c r="K103" s="365">
        <f t="shared" si="38"/>
        <v>0</v>
      </c>
      <c r="L103" s="365">
        <f t="shared" si="38"/>
        <v>0</v>
      </c>
      <c r="M103" s="338" t="e">
        <f t="shared" si="23"/>
        <v>#DIV/0!</v>
      </c>
      <c r="N103" s="339"/>
      <c r="O103" s="340"/>
      <c r="P103" s="340"/>
      <c r="Q103" s="340"/>
      <c r="R103" s="340"/>
      <c r="S103" s="339"/>
      <c r="T103" s="339"/>
      <c r="U103" s="339"/>
      <c r="V103" s="339"/>
      <c r="W103" s="346"/>
    </row>
    <row r="104" spans="1:23" ht="15.75" x14ac:dyDescent="0.25">
      <c r="A104" s="350" t="s">
        <v>282</v>
      </c>
      <c r="B104" s="357" t="s">
        <v>332</v>
      </c>
      <c r="C104" s="337">
        <f>D104+E104+F104+G104</f>
        <v>0</v>
      </c>
      <c r="D104" s="337">
        <f>SUM(D105:D106)</f>
        <v>0</v>
      </c>
      <c r="E104" s="337">
        <f>SUM(E105:E106)</f>
        <v>0</v>
      </c>
      <c r="F104" s="337">
        <f>SUM(F105:F106)</f>
        <v>0</v>
      </c>
      <c r="G104" s="337">
        <f>SUM(G105:G106)</f>
        <v>0</v>
      </c>
      <c r="H104" s="363">
        <f t="shared" si="37"/>
        <v>0</v>
      </c>
      <c r="I104" s="363">
        <f>SUM(I105:I106)</f>
        <v>0</v>
      </c>
      <c r="J104" s="363">
        <f>SUM(J105:J106)</f>
        <v>0</v>
      </c>
      <c r="K104" s="363">
        <f>SUM(K105:K106)</f>
        <v>0</v>
      </c>
      <c r="L104" s="363">
        <f>SUM(L105:L106)</f>
        <v>0</v>
      </c>
      <c r="M104" s="338" t="e">
        <f t="shared" si="23"/>
        <v>#DIV/0!</v>
      </c>
      <c r="N104" s="339"/>
      <c r="O104" s="340"/>
      <c r="P104" s="340"/>
      <c r="Q104" s="340"/>
      <c r="R104" s="340"/>
      <c r="S104" s="340"/>
      <c r="T104" s="340"/>
      <c r="U104" s="340"/>
      <c r="V104" s="340"/>
      <c r="W104" s="340"/>
    </row>
    <row r="105" spans="1:23" ht="25.5" hidden="1" x14ac:dyDescent="0.25">
      <c r="A105" s="341"/>
      <c r="B105" s="342" t="s">
        <v>333</v>
      </c>
      <c r="C105" s="347">
        <f t="shared" ref="C105:C107" si="39">D105+E105+F105+G105</f>
        <v>0</v>
      </c>
      <c r="D105" s="347">
        <f>D33+D69</f>
        <v>0</v>
      </c>
      <c r="E105" s="347">
        <f t="shared" si="34"/>
        <v>0</v>
      </c>
      <c r="F105" s="347">
        <f t="shared" si="34"/>
        <v>0</v>
      </c>
      <c r="G105" s="347">
        <f t="shared" si="34"/>
        <v>0</v>
      </c>
      <c r="H105" s="365">
        <f t="shared" si="37"/>
        <v>0</v>
      </c>
      <c r="I105" s="365">
        <f t="shared" ref="I105:L106" si="40">(I33+I69)/2</f>
        <v>0</v>
      </c>
      <c r="J105" s="365">
        <f t="shared" si="40"/>
        <v>0</v>
      </c>
      <c r="K105" s="365">
        <f t="shared" si="40"/>
        <v>0</v>
      </c>
      <c r="L105" s="365">
        <f t="shared" si="40"/>
        <v>0</v>
      </c>
      <c r="M105" s="338" t="e">
        <f t="shared" si="23"/>
        <v>#DIV/0!</v>
      </c>
      <c r="N105" s="339"/>
      <c r="O105" s="344"/>
      <c r="P105" s="344"/>
      <c r="Q105" s="344"/>
      <c r="R105" s="344"/>
      <c r="S105" s="339"/>
      <c r="T105" s="346"/>
      <c r="U105" s="346"/>
      <c r="V105" s="346"/>
      <c r="W105" s="346"/>
    </row>
    <row r="106" spans="1:23" ht="25.5" hidden="1" x14ac:dyDescent="0.25">
      <c r="A106" s="341"/>
      <c r="B106" s="342" t="s">
        <v>334</v>
      </c>
      <c r="C106" s="347">
        <f t="shared" si="39"/>
        <v>0</v>
      </c>
      <c r="D106" s="347">
        <f>D34+D70</f>
        <v>0</v>
      </c>
      <c r="E106" s="347">
        <f t="shared" si="34"/>
        <v>0</v>
      </c>
      <c r="F106" s="347">
        <f t="shared" si="34"/>
        <v>0</v>
      </c>
      <c r="G106" s="347">
        <f t="shared" si="34"/>
        <v>0</v>
      </c>
      <c r="H106" s="365">
        <f t="shared" si="37"/>
        <v>0</v>
      </c>
      <c r="I106" s="365">
        <f t="shared" si="40"/>
        <v>0</v>
      </c>
      <c r="J106" s="365">
        <f t="shared" si="40"/>
        <v>0</v>
      </c>
      <c r="K106" s="365">
        <f t="shared" si="40"/>
        <v>0</v>
      </c>
      <c r="L106" s="365">
        <f t="shared" si="40"/>
        <v>0</v>
      </c>
      <c r="M106" s="338" t="e">
        <f t="shared" si="23"/>
        <v>#DIV/0!</v>
      </c>
      <c r="N106" s="339"/>
      <c r="O106" s="344"/>
      <c r="P106" s="344"/>
      <c r="Q106" s="344"/>
      <c r="R106" s="344"/>
      <c r="S106" s="339"/>
      <c r="T106" s="346"/>
      <c r="U106" s="346"/>
      <c r="V106" s="346"/>
      <c r="W106" s="346"/>
    </row>
    <row r="107" spans="1:23" ht="15.75" x14ac:dyDescent="0.25">
      <c r="A107" s="350" t="s">
        <v>281</v>
      </c>
      <c r="B107" s="348" t="s">
        <v>335</v>
      </c>
      <c r="C107" s="337">
        <f t="shared" si="39"/>
        <v>0</v>
      </c>
      <c r="D107" s="337">
        <f>D80+D91+D104</f>
        <v>0</v>
      </c>
      <c r="E107" s="337">
        <f>E80+E91+E104</f>
        <v>0</v>
      </c>
      <c r="F107" s="337">
        <f>F80+F91+F104</f>
        <v>0</v>
      </c>
      <c r="G107" s="337">
        <f>G80+G91+G104</f>
        <v>0</v>
      </c>
      <c r="H107" s="363">
        <f t="shared" si="37"/>
        <v>0</v>
      </c>
      <c r="I107" s="363">
        <f>I80+I91+I104</f>
        <v>0</v>
      </c>
      <c r="J107" s="363">
        <f>J80+J91+J104</f>
        <v>0</v>
      </c>
      <c r="K107" s="363">
        <f>K80+K91+K104</f>
        <v>0</v>
      </c>
      <c r="L107" s="363">
        <f>L80+L91+L104</f>
        <v>0</v>
      </c>
      <c r="M107" s="338" t="e">
        <f t="shared" si="23"/>
        <v>#DIV/0!</v>
      </c>
      <c r="N107" s="339"/>
      <c r="O107" s="340"/>
      <c r="P107" s="340"/>
      <c r="Q107" s="340"/>
      <c r="R107" s="340"/>
      <c r="S107" s="340"/>
      <c r="T107" s="340"/>
      <c r="U107" s="340"/>
      <c r="V107" s="340"/>
      <c r="W107" s="340"/>
    </row>
  </sheetData>
  <protectedRanges>
    <protectedRange password="CEE9" sqref="S8:W36 S44:W71 S80:W107" name="Диапазон54_2"/>
    <protectedRange password="CEE9" sqref="O105:R106 O69:R70 O33:R34" name="Диапазон53_2"/>
    <protectedRange password="CEE9" sqref="O27:R28 O63:R64 O99:R100" name="Диапазон47_2"/>
    <protectedRange password="CEE9" sqref="O24:R25 O60:R61 O96:R97" name="Диапазон44_2"/>
    <protectedRange password="CEE9" sqref="O9:R9 O45:R45 O81:R81" name="Диапазон41_2"/>
    <protectedRange password="CEE9" sqref="I21:L21 I57:L57" name="Диапазон40_2"/>
    <protectedRange password="CEE9" sqref="D21:G21 D57:G57" name="Диапазон39_2"/>
    <protectedRange password="CEE9" sqref="D22:G22 D58:G58" name="Диапазон7_2"/>
    <protectedRange password="CEE9" sqref="I22:L22 I58:L58" name="Диапазон8_2"/>
    <protectedRange password="CEE9" sqref="O94:R94 O65:R67 O22:R22 O29:R31 O58:R58 O101:R103" name="Диапазон9_2"/>
    <protectedRange password="CEE9" sqref="I24:L25 I60:L61" name="Диапазон43_2_2"/>
    <protectedRange password="CEE9" sqref="D24:G25 D60:G61" name="Диапазон42_2_2"/>
    <protectedRange password="CEE9" sqref="I63:L67 I101:L101 I27:L31" name="Диапазон46_3_2"/>
    <protectedRange password="CEE9" sqref="D63:G67 D101:G101 D27:G31" name="Диапазон45_3_2"/>
    <protectedRange password="CEE9" sqref="I69:L70 I33:L34" name="Диапазон52_2_2"/>
    <protectedRange password="CEE9" sqref="D69:G70 D33:G34" name="Диапазон51_2_2"/>
  </protectedRanges>
  <mergeCells count="25">
    <mergeCell ref="M4:M5"/>
    <mergeCell ref="N4:R4"/>
    <mergeCell ref="S4:W4"/>
    <mergeCell ref="A2:H2"/>
    <mergeCell ref="A4:A5"/>
    <mergeCell ref="B4:B5"/>
    <mergeCell ref="C4:G4"/>
    <mergeCell ref="H4:L4"/>
    <mergeCell ref="A7:W7"/>
    <mergeCell ref="A40:A41"/>
    <mergeCell ref="B40:B41"/>
    <mergeCell ref="C40:G40"/>
    <mergeCell ref="H40:L40"/>
    <mergeCell ref="M40:M41"/>
    <mergeCell ref="N40:R40"/>
    <mergeCell ref="S40:W40"/>
    <mergeCell ref="A79:W79"/>
    <mergeCell ref="A43:W43"/>
    <mergeCell ref="A76:A77"/>
    <mergeCell ref="B76:B77"/>
    <mergeCell ref="C76:G76"/>
    <mergeCell ref="H76:L76"/>
    <mergeCell ref="M76:M77"/>
    <mergeCell ref="N76:R76"/>
    <mergeCell ref="S76:W76"/>
  </mergeCells>
  <pageMargins left="0.70866141732283472" right="0.70866141732283472" top="0.74803149606299213" bottom="0.74803149606299213" header="0.31496062992125984" footer="0.31496062992125984"/>
  <pageSetup paperSize="9" scale="51" fitToHeight="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8592B-099F-4D5F-A44D-92BF02B316D2}">
  <dimension ref="A1:Q61"/>
  <sheetViews>
    <sheetView view="pageBreakPreview" zoomScale="60" zoomScaleNormal="100" workbookViewId="0">
      <selection activeCell="A2" sqref="A2:Q2"/>
    </sheetView>
  </sheetViews>
  <sheetFormatPr defaultColWidth="9.140625" defaultRowHeight="15.75" x14ac:dyDescent="0.25"/>
  <cols>
    <col min="1" max="1" width="19.7109375" style="447" customWidth="1"/>
    <col min="2" max="2" width="41.85546875" style="447" customWidth="1"/>
    <col min="3" max="16" width="12" style="447" customWidth="1"/>
    <col min="17" max="17" width="12.42578125" style="447" customWidth="1"/>
    <col min="18" max="16384" width="9.140625" style="447"/>
  </cols>
  <sheetData>
    <row r="1" spans="1:17" x14ac:dyDescent="0.25">
      <c r="Q1" s="448" t="s">
        <v>420</v>
      </c>
    </row>
    <row r="2" spans="1:17" x14ac:dyDescent="0.25">
      <c r="A2" s="600" t="s">
        <v>602</v>
      </c>
      <c r="B2" s="600"/>
      <c r="C2" s="600"/>
      <c r="D2" s="600"/>
      <c r="E2" s="600"/>
      <c r="F2" s="600"/>
      <c r="G2" s="600"/>
      <c r="H2" s="600"/>
      <c r="I2" s="600"/>
      <c r="J2" s="600"/>
      <c r="K2" s="600"/>
      <c r="L2" s="600"/>
      <c r="M2" s="600"/>
      <c r="N2" s="600"/>
      <c r="O2" s="600"/>
      <c r="P2" s="600"/>
      <c r="Q2" s="600"/>
    </row>
    <row r="3" spans="1:17" x14ac:dyDescent="0.25">
      <c r="Q3" s="448"/>
    </row>
    <row r="4" spans="1:17" x14ac:dyDescent="0.25">
      <c r="A4" s="589" t="s">
        <v>493</v>
      </c>
      <c r="B4" s="590"/>
      <c r="C4" s="590"/>
      <c r="D4" s="590"/>
      <c r="E4" s="590"/>
      <c r="F4" s="590"/>
      <c r="G4" s="590"/>
      <c r="H4" s="590"/>
      <c r="I4" s="590"/>
      <c r="J4" s="590"/>
      <c r="K4" s="590"/>
      <c r="L4" s="590"/>
      <c r="M4" s="590"/>
      <c r="N4" s="590"/>
      <c r="O4" s="590"/>
      <c r="P4" s="590"/>
      <c r="Q4" s="590"/>
    </row>
    <row r="5" spans="1:17" x14ac:dyDescent="0.25">
      <c r="A5" s="591" t="s">
        <v>494</v>
      </c>
      <c r="B5" s="592"/>
      <c r="C5" s="449" t="s">
        <v>85</v>
      </c>
      <c r="D5" s="449" t="s">
        <v>87</v>
      </c>
      <c r="E5" s="449" t="s">
        <v>89</v>
      </c>
      <c r="F5" s="449" t="s">
        <v>91</v>
      </c>
      <c r="G5" s="449" t="s">
        <v>12</v>
      </c>
      <c r="H5" s="449" t="s">
        <v>85</v>
      </c>
      <c r="I5" s="449" t="s">
        <v>87</v>
      </c>
      <c r="J5" s="449" t="s">
        <v>89</v>
      </c>
      <c r="K5" s="449" t="s">
        <v>91</v>
      </c>
      <c r="L5" s="449" t="s">
        <v>12</v>
      </c>
      <c r="M5" s="449" t="s">
        <v>85</v>
      </c>
      <c r="N5" s="449" t="s">
        <v>87</v>
      </c>
      <c r="O5" s="449" t="s">
        <v>89</v>
      </c>
      <c r="P5" s="449" t="s">
        <v>91</v>
      </c>
      <c r="Q5" s="449" t="s">
        <v>12</v>
      </c>
    </row>
    <row r="6" spans="1:17" x14ac:dyDescent="0.25">
      <c r="A6" s="591" t="s">
        <v>495</v>
      </c>
      <c r="B6" s="592"/>
      <c r="C6" s="591" t="s">
        <v>496</v>
      </c>
      <c r="D6" s="593"/>
      <c r="E6" s="593"/>
      <c r="F6" s="593"/>
      <c r="G6" s="592"/>
      <c r="H6" s="591" t="s">
        <v>497</v>
      </c>
      <c r="I6" s="593"/>
      <c r="J6" s="593"/>
      <c r="K6" s="593"/>
      <c r="L6" s="592"/>
      <c r="M6" s="591" t="s">
        <v>498</v>
      </c>
      <c r="N6" s="593"/>
      <c r="O6" s="593"/>
      <c r="P6" s="593"/>
      <c r="Q6" s="592"/>
    </row>
    <row r="7" spans="1:17" x14ac:dyDescent="0.25">
      <c r="A7" s="595" t="s">
        <v>304</v>
      </c>
      <c r="B7" s="595"/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450"/>
      <c r="Q7" s="450"/>
    </row>
    <row r="8" spans="1:17" x14ac:dyDescent="0.25">
      <c r="A8" s="596" t="s">
        <v>499</v>
      </c>
      <c r="B8" s="596"/>
      <c r="C8" s="451"/>
      <c r="D8" s="451"/>
      <c r="E8" s="451"/>
      <c r="F8" s="451"/>
      <c r="G8" s="452"/>
      <c r="H8" s="451"/>
      <c r="I8" s="451"/>
      <c r="J8" s="451"/>
      <c r="K8" s="451"/>
      <c r="L8" s="452"/>
      <c r="M8" s="452"/>
      <c r="N8" s="452"/>
      <c r="O8" s="452"/>
      <c r="P8" s="452"/>
      <c r="Q8" s="452"/>
    </row>
    <row r="9" spans="1:17" x14ac:dyDescent="0.25">
      <c r="A9" s="596" t="s">
        <v>500</v>
      </c>
      <c r="B9" s="596"/>
      <c r="C9" s="451"/>
      <c r="D9" s="451"/>
      <c r="E9" s="451"/>
      <c r="F9" s="451"/>
      <c r="G9" s="452"/>
      <c r="H9" s="451"/>
      <c r="I9" s="451"/>
      <c r="J9" s="451"/>
      <c r="K9" s="451"/>
      <c r="L9" s="452"/>
      <c r="M9" s="452"/>
      <c r="N9" s="452"/>
      <c r="O9" s="452"/>
      <c r="P9" s="452"/>
      <c r="Q9" s="452"/>
    </row>
    <row r="10" spans="1:17" x14ac:dyDescent="0.25">
      <c r="A10" s="595" t="s">
        <v>501</v>
      </c>
      <c r="B10" s="595"/>
      <c r="C10" s="452"/>
      <c r="D10" s="452"/>
      <c r="E10" s="452"/>
      <c r="F10" s="452"/>
      <c r="G10" s="452"/>
      <c r="H10" s="452"/>
      <c r="I10" s="452"/>
      <c r="J10" s="452"/>
      <c r="K10" s="452"/>
      <c r="L10" s="452"/>
      <c r="M10" s="452"/>
      <c r="N10" s="452"/>
      <c r="O10" s="452"/>
      <c r="P10" s="452"/>
      <c r="Q10" s="452"/>
    </row>
    <row r="11" spans="1:17" x14ac:dyDescent="0.25">
      <c r="A11" s="595" t="s">
        <v>502</v>
      </c>
      <c r="B11" s="595"/>
      <c r="C11" s="452"/>
      <c r="D11" s="452"/>
      <c r="E11" s="452"/>
      <c r="F11" s="452"/>
      <c r="G11" s="452"/>
      <c r="H11" s="452"/>
      <c r="I11" s="452"/>
      <c r="J11" s="452"/>
      <c r="K11" s="452"/>
      <c r="L11" s="452"/>
      <c r="M11" s="452"/>
      <c r="N11" s="452"/>
      <c r="O11" s="452"/>
      <c r="P11" s="452"/>
      <c r="Q11" s="452"/>
    </row>
    <row r="12" spans="1:17" x14ac:dyDescent="0.25">
      <c r="A12" s="596" t="s">
        <v>503</v>
      </c>
      <c r="B12" s="596"/>
      <c r="C12" s="451"/>
      <c r="D12" s="451"/>
      <c r="E12" s="451"/>
      <c r="F12" s="451"/>
      <c r="G12" s="452"/>
      <c r="H12" s="451"/>
      <c r="I12" s="451"/>
      <c r="J12" s="451"/>
      <c r="K12" s="451"/>
      <c r="L12" s="452"/>
      <c r="M12" s="452"/>
      <c r="N12" s="452"/>
      <c r="O12" s="452"/>
      <c r="P12" s="452"/>
      <c r="Q12" s="452"/>
    </row>
    <row r="13" spans="1:17" x14ac:dyDescent="0.25">
      <c r="A13" s="596" t="s">
        <v>504</v>
      </c>
      <c r="B13" s="596"/>
      <c r="C13" s="452"/>
      <c r="D13" s="452"/>
      <c r="E13" s="452"/>
      <c r="F13" s="452"/>
      <c r="G13" s="452"/>
      <c r="H13" s="452"/>
      <c r="I13" s="452"/>
      <c r="J13" s="452"/>
      <c r="K13" s="452"/>
      <c r="L13" s="452"/>
      <c r="M13" s="452"/>
      <c r="N13" s="452"/>
      <c r="O13" s="452"/>
      <c r="P13" s="452"/>
      <c r="Q13" s="452"/>
    </row>
    <row r="14" spans="1:17" x14ac:dyDescent="0.25">
      <c r="A14" s="595" t="s">
        <v>505</v>
      </c>
      <c r="B14" s="595"/>
      <c r="C14" s="452"/>
      <c r="D14" s="452"/>
      <c r="E14" s="452"/>
      <c r="F14" s="452"/>
      <c r="G14" s="452"/>
      <c r="H14" s="452"/>
      <c r="I14" s="452"/>
      <c r="J14" s="452"/>
      <c r="K14" s="452"/>
      <c r="L14" s="452"/>
      <c r="M14" s="452"/>
      <c r="N14" s="452"/>
      <c r="O14" s="452"/>
      <c r="P14" s="452"/>
      <c r="Q14" s="452"/>
    </row>
    <row r="15" spans="1:17" x14ac:dyDescent="0.25">
      <c r="A15" s="594" t="s">
        <v>506</v>
      </c>
      <c r="B15" s="594"/>
      <c r="C15" s="452"/>
      <c r="D15" s="452"/>
      <c r="E15" s="452"/>
      <c r="F15" s="452"/>
      <c r="G15" s="452"/>
      <c r="H15" s="452"/>
      <c r="I15" s="452"/>
      <c r="J15" s="452"/>
      <c r="K15" s="452"/>
      <c r="L15" s="452"/>
      <c r="M15" s="452"/>
      <c r="N15" s="452"/>
      <c r="O15" s="452"/>
      <c r="P15" s="452"/>
      <c r="Q15" s="452"/>
    </row>
    <row r="16" spans="1:17" x14ac:dyDescent="0.25">
      <c r="A16" s="596" t="s">
        <v>503</v>
      </c>
      <c r="B16" s="596"/>
      <c r="C16" s="451"/>
      <c r="D16" s="451"/>
      <c r="E16" s="453"/>
      <c r="F16" s="453"/>
      <c r="G16" s="452"/>
      <c r="H16" s="451"/>
      <c r="I16" s="451"/>
      <c r="J16" s="454"/>
      <c r="K16" s="454"/>
      <c r="L16" s="452"/>
      <c r="M16" s="452"/>
      <c r="N16" s="452"/>
      <c r="O16" s="452"/>
      <c r="P16" s="452"/>
      <c r="Q16" s="452"/>
    </row>
    <row r="17" spans="1:17" x14ac:dyDescent="0.25">
      <c r="A17" s="596" t="s">
        <v>504</v>
      </c>
      <c r="B17" s="596"/>
      <c r="C17" s="451"/>
      <c r="D17" s="451"/>
      <c r="E17" s="453"/>
      <c r="F17" s="453"/>
      <c r="G17" s="452"/>
      <c r="H17" s="451"/>
      <c r="I17" s="451"/>
      <c r="J17" s="451"/>
      <c r="K17" s="451"/>
      <c r="L17" s="452"/>
      <c r="M17" s="452"/>
      <c r="N17" s="452"/>
      <c r="O17" s="452"/>
      <c r="P17" s="452"/>
      <c r="Q17" s="452"/>
    </row>
    <row r="18" spans="1:17" x14ac:dyDescent="0.25">
      <c r="A18" s="594" t="s">
        <v>507</v>
      </c>
      <c r="B18" s="594"/>
      <c r="C18" s="452"/>
      <c r="D18" s="452"/>
      <c r="E18" s="452"/>
      <c r="F18" s="452"/>
      <c r="G18" s="452"/>
      <c r="H18" s="452"/>
      <c r="I18" s="452"/>
      <c r="J18" s="452"/>
      <c r="K18" s="452"/>
      <c r="L18" s="452"/>
      <c r="M18" s="452"/>
      <c r="N18" s="452"/>
      <c r="O18" s="452"/>
      <c r="P18" s="452"/>
      <c r="Q18" s="452"/>
    </row>
    <row r="19" spans="1:17" x14ac:dyDescent="0.25">
      <c r="A19" s="596" t="s">
        <v>503</v>
      </c>
      <c r="B19" s="596"/>
      <c r="C19" s="452"/>
      <c r="D19" s="452"/>
      <c r="E19" s="452"/>
      <c r="F19" s="452"/>
      <c r="G19" s="452"/>
      <c r="H19" s="452"/>
      <c r="I19" s="452"/>
      <c r="J19" s="452"/>
      <c r="K19" s="452"/>
      <c r="L19" s="452"/>
      <c r="M19" s="452"/>
      <c r="N19" s="452"/>
      <c r="O19" s="452"/>
      <c r="P19" s="452"/>
      <c r="Q19" s="452"/>
    </row>
    <row r="20" spans="1:17" x14ac:dyDescent="0.25">
      <c r="A20" s="596" t="s">
        <v>504</v>
      </c>
      <c r="B20" s="596"/>
      <c r="C20" s="452">
        <f>C17</f>
        <v>0</v>
      </c>
      <c r="D20" s="452">
        <f>D17</f>
        <v>0</v>
      </c>
      <c r="E20" s="452">
        <f>E17</f>
        <v>0</v>
      </c>
      <c r="F20" s="452">
        <f>F17</f>
        <v>0</v>
      </c>
      <c r="G20" s="452"/>
      <c r="H20" s="452">
        <f>H17</f>
        <v>0</v>
      </c>
      <c r="I20" s="452">
        <f>I17</f>
        <v>0</v>
      </c>
      <c r="J20" s="452">
        <f>J17</f>
        <v>0</v>
      </c>
      <c r="K20" s="452">
        <f>K17</f>
        <v>0</v>
      </c>
      <c r="L20" s="452"/>
      <c r="M20" s="452"/>
      <c r="N20" s="452"/>
      <c r="O20" s="452"/>
      <c r="P20" s="452"/>
      <c r="Q20" s="452"/>
    </row>
    <row r="21" spans="1:17" x14ac:dyDescent="0.25">
      <c r="A21" s="597" t="s">
        <v>508</v>
      </c>
      <c r="B21" s="597"/>
      <c r="C21" s="452">
        <f>C12</f>
        <v>0</v>
      </c>
      <c r="D21" s="452">
        <f>D12</f>
        <v>0</v>
      </c>
      <c r="E21" s="452">
        <f>E12</f>
        <v>0</v>
      </c>
      <c r="F21" s="452">
        <f>F12</f>
        <v>0</v>
      </c>
      <c r="G21" s="452"/>
      <c r="H21" s="452">
        <f>H12</f>
        <v>0</v>
      </c>
      <c r="I21" s="452">
        <f>I12</f>
        <v>0</v>
      </c>
      <c r="J21" s="452">
        <f>J12</f>
        <v>0</v>
      </c>
      <c r="K21" s="452">
        <f>K12</f>
        <v>0</v>
      </c>
      <c r="L21" s="452"/>
      <c r="M21" s="452"/>
      <c r="N21" s="452"/>
      <c r="O21" s="452"/>
      <c r="P21" s="452"/>
      <c r="Q21" s="452"/>
    </row>
    <row r="22" spans="1:17" x14ac:dyDescent="0.25">
      <c r="A22" s="595" t="s">
        <v>404</v>
      </c>
      <c r="B22" s="595"/>
      <c r="C22" s="450"/>
      <c r="D22" s="450"/>
      <c r="E22" s="450"/>
      <c r="F22" s="450"/>
      <c r="G22" s="450"/>
      <c r="H22" s="450"/>
      <c r="I22" s="450"/>
      <c r="J22" s="450"/>
      <c r="K22" s="450"/>
      <c r="L22" s="450"/>
      <c r="M22" s="450"/>
      <c r="N22" s="450"/>
      <c r="O22" s="450"/>
      <c r="P22" s="450"/>
      <c r="Q22" s="450"/>
    </row>
    <row r="23" spans="1:17" x14ac:dyDescent="0.25">
      <c r="A23" s="589" t="s">
        <v>509</v>
      </c>
      <c r="B23" s="590"/>
      <c r="C23" s="590"/>
      <c r="D23" s="590"/>
      <c r="E23" s="590"/>
      <c r="F23" s="590"/>
      <c r="G23" s="590"/>
      <c r="H23" s="590"/>
      <c r="I23" s="590"/>
      <c r="J23" s="590"/>
      <c r="K23" s="590"/>
      <c r="L23" s="590"/>
      <c r="M23" s="590"/>
      <c r="N23" s="590"/>
      <c r="O23" s="590"/>
      <c r="P23" s="590"/>
      <c r="Q23" s="590"/>
    </row>
    <row r="24" spans="1:17" x14ac:dyDescent="0.25">
      <c r="A24" s="595" t="s">
        <v>304</v>
      </c>
      <c r="B24" s="595"/>
      <c r="C24" s="455">
        <f>C25+C26</f>
        <v>0</v>
      </c>
      <c r="D24" s="455">
        <f>D25+D26</f>
        <v>0</v>
      </c>
      <c r="E24" s="455">
        <f>E25+E26</f>
        <v>0</v>
      </c>
      <c r="F24" s="455">
        <f>F25+F26</f>
        <v>0</v>
      </c>
      <c r="G24" s="455">
        <f t="shared" ref="G24:G39" si="0">SUM(C24:F24)</f>
        <v>0</v>
      </c>
      <c r="H24" s="455">
        <f>H25+H26</f>
        <v>0</v>
      </c>
      <c r="I24" s="455">
        <f>I25+I26</f>
        <v>0</v>
      </c>
      <c r="J24" s="455">
        <f>J25+J26</f>
        <v>0</v>
      </c>
      <c r="K24" s="455">
        <f>K25+K26</f>
        <v>0</v>
      </c>
      <c r="L24" s="455">
        <f t="shared" ref="L24:L39" si="1">SUM(H24:K24)</f>
        <v>0</v>
      </c>
      <c r="M24" s="456">
        <f>M25+M26</f>
        <v>0</v>
      </c>
      <c r="N24" s="456">
        <f>N25+N26</f>
        <v>0</v>
      </c>
      <c r="O24" s="456">
        <f>O25+O26</f>
        <v>0</v>
      </c>
      <c r="P24" s="456">
        <f>P25+P26</f>
        <v>0</v>
      </c>
      <c r="Q24" s="456">
        <f t="shared" ref="Q24:Q39" si="2">SUM(M24:P24)</f>
        <v>0</v>
      </c>
    </row>
    <row r="25" spans="1:17" x14ac:dyDescent="0.25">
      <c r="A25" s="596" t="s">
        <v>499</v>
      </c>
      <c r="B25" s="596"/>
      <c r="C25" s="457">
        <v>0</v>
      </c>
      <c r="D25" s="457">
        <v>0</v>
      </c>
      <c r="E25" s="457">
        <v>0</v>
      </c>
      <c r="F25" s="457">
        <v>0</v>
      </c>
      <c r="G25" s="455">
        <f t="shared" si="0"/>
        <v>0</v>
      </c>
      <c r="H25" s="457">
        <v>0</v>
      </c>
      <c r="I25" s="457">
        <v>0</v>
      </c>
      <c r="J25" s="457">
        <v>0</v>
      </c>
      <c r="K25" s="457">
        <v>0</v>
      </c>
      <c r="L25" s="455">
        <f t="shared" si="1"/>
        <v>0</v>
      </c>
      <c r="M25" s="456">
        <f t="shared" ref="M25:P26" si="3">C25+H25</f>
        <v>0</v>
      </c>
      <c r="N25" s="456">
        <f t="shared" si="3"/>
        <v>0</v>
      </c>
      <c r="O25" s="456">
        <f t="shared" si="3"/>
        <v>0</v>
      </c>
      <c r="P25" s="456">
        <f t="shared" si="3"/>
        <v>0</v>
      </c>
      <c r="Q25" s="456">
        <f t="shared" si="2"/>
        <v>0</v>
      </c>
    </row>
    <row r="26" spans="1:17" x14ac:dyDescent="0.25">
      <c r="A26" s="596" t="s">
        <v>500</v>
      </c>
      <c r="B26" s="596"/>
      <c r="C26" s="457">
        <v>0</v>
      </c>
      <c r="D26" s="457">
        <v>0</v>
      </c>
      <c r="E26" s="457">
        <v>0</v>
      </c>
      <c r="F26" s="457">
        <v>0</v>
      </c>
      <c r="G26" s="455">
        <f t="shared" si="0"/>
        <v>0</v>
      </c>
      <c r="H26" s="457">
        <v>0</v>
      </c>
      <c r="I26" s="457">
        <v>0</v>
      </c>
      <c r="J26" s="457">
        <v>0</v>
      </c>
      <c r="K26" s="457">
        <v>0</v>
      </c>
      <c r="L26" s="455">
        <f t="shared" si="1"/>
        <v>0</v>
      </c>
      <c r="M26" s="456">
        <f t="shared" si="3"/>
        <v>0</v>
      </c>
      <c r="N26" s="456">
        <f t="shared" si="3"/>
        <v>0</v>
      </c>
      <c r="O26" s="456">
        <f t="shared" si="3"/>
        <v>0</v>
      </c>
      <c r="P26" s="456">
        <f t="shared" si="3"/>
        <v>0</v>
      </c>
      <c r="Q26" s="456">
        <f t="shared" si="2"/>
        <v>0</v>
      </c>
    </row>
    <row r="27" spans="1:17" x14ac:dyDescent="0.25">
      <c r="A27" s="595" t="s">
        <v>501</v>
      </c>
      <c r="B27" s="595"/>
      <c r="C27" s="455">
        <f>C28+C31</f>
        <v>0</v>
      </c>
      <c r="D27" s="455">
        <f>D28+D31</f>
        <v>0</v>
      </c>
      <c r="E27" s="455">
        <f>E28+E31</f>
        <v>0</v>
      </c>
      <c r="F27" s="455">
        <f>F28+F31</f>
        <v>0</v>
      </c>
      <c r="G27" s="455">
        <f t="shared" si="0"/>
        <v>0</v>
      </c>
      <c r="H27" s="455">
        <f>H28+H31</f>
        <v>0</v>
      </c>
      <c r="I27" s="455">
        <f>I28+I31</f>
        <v>0</v>
      </c>
      <c r="J27" s="455">
        <f>J28+J31</f>
        <v>0</v>
      </c>
      <c r="K27" s="455">
        <f>K28+K31</f>
        <v>0</v>
      </c>
      <c r="L27" s="455">
        <f t="shared" si="1"/>
        <v>0</v>
      </c>
      <c r="M27" s="456">
        <f>M28+M31</f>
        <v>0</v>
      </c>
      <c r="N27" s="456">
        <f>N28+N31</f>
        <v>0</v>
      </c>
      <c r="O27" s="456">
        <f>O28+O31</f>
        <v>0</v>
      </c>
      <c r="P27" s="456">
        <f>P28+P31</f>
        <v>0</v>
      </c>
      <c r="Q27" s="456">
        <f t="shared" si="2"/>
        <v>0</v>
      </c>
    </row>
    <row r="28" spans="1:17" x14ac:dyDescent="0.25">
      <c r="A28" s="595" t="s">
        <v>502</v>
      </c>
      <c r="B28" s="595"/>
      <c r="C28" s="455">
        <f>C29</f>
        <v>0</v>
      </c>
      <c r="D28" s="455">
        <f>D29</f>
        <v>0</v>
      </c>
      <c r="E28" s="455">
        <f>E29</f>
        <v>0</v>
      </c>
      <c r="F28" s="455">
        <f>F29</f>
        <v>0</v>
      </c>
      <c r="G28" s="455">
        <f t="shared" si="0"/>
        <v>0</v>
      </c>
      <c r="H28" s="455">
        <f>H29</f>
        <v>0</v>
      </c>
      <c r="I28" s="455">
        <f>I29</f>
        <v>0</v>
      </c>
      <c r="J28" s="455">
        <f>J29</f>
        <v>0</v>
      </c>
      <c r="K28" s="455">
        <f>K29</f>
        <v>0</v>
      </c>
      <c r="L28" s="455">
        <f t="shared" si="1"/>
        <v>0</v>
      </c>
      <c r="M28" s="456">
        <f>M29</f>
        <v>0</v>
      </c>
      <c r="N28" s="456">
        <f>N29</f>
        <v>0</v>
      </c>
      <c r="O28" s="456">
        <f>O29</f>
        <v>0</v>
      </c>
      <c r="P28" s="456">
        <f>P29</f>
        <v>0</v>
      </c>
      <c r="Q28" s="456">
        <f t="shared" si="2"/>
        <v>0</v>
      </c>
    </row>
    <row r="29" spans="1:17" x14ac:dyDescent="0.25">
      <c r="A29" s="596" t="s">
        <v>503</v>
      </c>
      <c r="B29" s="596"/>
      <c r="C29" s="457">
        <v>0</v>
      </c>
      <c r="D29" s="457">
        <v>0</v>
      </c>
      <c r="E29" s="457">
        <v>0</v>
      </c>
      <c r="F29" s="457">
        <v>0</v>
      </c>
      <c r="G29" s="455">
        <f t="shared" si="0"/>
        <v>0</v>
      </c>
      <c r="H29" s="457">
        <v>0</v>
      </c>
      <c r="I29" s="457">
        <v>0</v>
      </c>
      <c r="J29" s="457">
        <v>0</v>
      </c>
      <c r="K29" s="457">
        <v>0</v>
      </c>
      <c r="L29" s="455">
        <f t="shared" si="1"/>
        <v>0</v>
      </c>
      <c r="M29" s="456">
        <f>C29+H29</f>
        <v>0</v>
      </c>
      <c r="N29" s="456">
        <f>D29+I29</f>
        <v>0</v>
      </c>
      <c r="O29" s="456">
        <f>E29+J29</f>
        <v>0</v>
      </c>
      <c r="P29" s="456">
        <f>F29+K29</f>
        <v>0</v>
      </c>
      <c r="Q29" s="456">
        <f t="shared" si="2"/>
        <v>0</v>
      </c>
    </row>
    <row r="30" spans="1:17" x14ac:dyDescent="0.25">
      <c r="A30" s="596" t="s">
        <v>504</v>
      </c>
      <c r="B30" s="596"/>
      <c r="C30" s="457">
        <v>0</v>
      </c>
      <c r="D30" s="457">
        <v>0</v>
      </c>
      <c r="E30" s="457">
        <v>0</v>
      </c>
      <c r="F30" s="457">
        <v>0</v>
      </c>
      <c r="G30" s="455">
        <f t="shared" si="0"/>
        <v>0</v>
      </c>
      <c r="H30" s="457">
        <v>0</v>
      </c>
      <c r="I30" s="457">
        <v>0</v>
      </c>
      <c r="J30" s="457">
        <v>0</v>
      </c>
      <c r="K30" s="457">
        <v>0</v>
      </c>
      <c r="L30" s="455">
        <f t="shared" si="1"/>
        <v>0</v>
      </c>
      <c r="M30" s="457">
        <v>0</v>
      </c>
      <c r="N30" s="457">
        <v>0</v>
      </c>
      <c r="O30" s="457">
        <v>0</v>
      </c>
      <c r="P30" s="457">
        <v>0</v>
      </c>
      <c r="Q30" s="456">
        <f t="shared" si="2"/>
        <v>0</v>
      </c>
    </row>
    <row r="31" spans="1:17" x14ac:dyDescent="0.25">
      <c r="A31" s="595" t="s">
        <v>505</v>
      </c>
      <c r="B31" s="595"/>
      <c r="C31" s="455">
        <f>C32+C35</f>
        <v>0</v>
      </c>
      <c r="D31" s="455">
        <f t="shared" ref="D31:F31" si="4">D32+D35</f>
        <v>0</v>
      </c>
      <c r="E31" s="455">
        <f t="shared" si="4"/>
        <v>0</v>
      </c>
      <c r="F31" s="455">
        <f t="shared" si="4"/>
        <v>0</v>
      </c>
      <c r="G31" s="455">
        <f t="shared" si="0"/>
        <v>0</v>
      </c>
      <c r="H31" s="455">
        <f>H32+H35</f>
        <v>0</v>
      </c>
      <c r="I31" s="455">
        <f t="shared" ref="I31:K31" si="5">I32+I35</f>
        <v>0</v>
      </c>
      <c r="J31" s="455">
        <f t="shared" si="5"/>
        <v>0</v>
      </c>
      <c r="K31" s="455">
        <f t="shared" si="5"/>
        <v>0</v>
      </c>
      <c r="L31" s="455">
        <f t="shared" si="1"/>
        <v>0</v>
      </c>
      <c r="M31" s="456">
        <f>M32+M35</f>
        <v>0</v>
      </c>
      <c r="N31" s="456">
        <f>N32+N35</f>
        <v>0</v>
      </c>
      <c r="O31" s="456">
        <f>O32+O35</f>
        <v>0</v>
      </c>
      <c r="P31" s="456">
        <f>P32+P35</f>
        <v>0</v>
      </c>
      <c r="Q31" s="456">
        <f t="shared" si="2"/>
        <v>0</v>
      </c>
    </row>
    <row r="32" spans="1:17" x14ac:dyDescent="0.25">
      <c r="A32" s="594" t="s">
        <v>506</v>
      </c>
      <c r="B32" s="594"/>
      <c r="C32" s="455">
        <f>C33</f>
        <v>0</v>
      </c>
      <c r="D32" s="455">
        <f t="shared" ref="D32:F32" si="6">D33</f>
        <v>0</v>
      </c>
      <c r="E32" s="455">
        <f t="shared" si="6"/>
        <v>0</v>
      </c>
      <c r="F32" s="455">
        <f t="shared" si="6"/>
        <v>0</v>
      </c>
      <c r="G32" s="455">
        <f t="shared" si="0"/>
        <v>0</v>
      </c>
      <c r="H32" s="455">
        <f>H33</f>
        <v>0</v>
      </c>
      <c r="I32" s="455">
        <f t="shared" ref="I32:K32" si="7">I33</f>
        <v>0</v>
      </c>
      <c r="J32" s="455">
        <f t="shared" si="7"/>
        <v>0</v>
      </c>
      <c r="K32" s="455">
        <f t="shared" si="7"/>
        <v>0</v>
      </c>
      <c r="L32" s="455">
        <f t="shared" si="1"/>
        <v>0</v>
      </c>
      <c r="M32" s="456">
        <f>M33</f>
        <v>0</v>
      </c>
      <c r="N32" s="456">
        <f>N33</f>
        <v>0</v>
      </c>
      <c r="O32" s="456">
        <f>O33</f>
        <v>0</v>
      </c>
      <c r="P32" s="456">
        <f>P33</f>
        <v>0</v>
      </c>
      <c r="Q32" s="456">
        <f t="shared" si="2"/>
        <v>0</v>
      </c>
    </row>
    <row r="33" spans="1:17" x14ac:dyDescent="0.25">
      <c r="A33" s="596" t="s">
        <v>503</v>
      </c>
      <c r="B33" s="596"/>
      <c r="C33" s="457">
        <v>0</v>
      </c>
      <c r="D33" s="457">
        <v>0</v>
      </c>
      <c r="E33" s="457">
        <v>0</v>
      </c>
      <c r="F33" s="457">
        <v>0</v>
      </c>
      <c r="G33" s="455">
        <f t="shared" si="0"/>
        <v>0</v>
      </c>
      <c r="H33" s="457">
        <v>0</v>
      </c>
      <c r="I33" s="457">
        <v>0</v>
      </c>
      <c r="J33" s="457">
        <v>0</v>
      </c>
      <c r="K33" s="457">
        <v>0</v>
      </c>
      <c r="L33" s="455">
        <f t="shared" si="1"/>
        <v>0</v>
      </c>
      <c r="M33" s="456">
        <f>C33+H33</f>
        <v>0</v>
      </c>
      <c r="N33" s="456">
        <f>D33+I33</f>
        <v>0</v>
      </c>
      <c r="O33" s="456">
        <f>E33+J33</f>
        <v>0</v>
      </c>
      <c r="P33" s="456">
        <f>F33+K33</f>
        <v>0</v>
      </c>
      <c r="Q33" s="456">
        <f t="shared" si="2"/>
        <v>0</v>
      </c>
    </row>
    <row r="34" spans="1:17" x14ac:dyDescent="0.25">
      <c r="A34" s="596" t="s">
        <v>504</v>
      </c>
      <c r="B34" s="596"/>
      <c r="C34" s="457">
        <v>0</v>
      </c>
      <c r="D34" s="457">
        <v>0</v>
      </c>
      <c r="E34" s="457">
        <v>0</v>
      </c>
      <c r="F34" s="457">
        <v>0</v>
      </c>
      <c r="G34" s="455">
        <f t="shared" si="0"/>
        <v>0</v>
      </c>
      <c r="H34" s="457">
        <v>0</v>
      </c>
      <c r="I34" s="457">
        <v>0</v>
      </c>
      <c r="J34" s="457">
        <v>0</v>
      </c>
      <c r="K34" s="457">
        <v>0</v>
      </c>
      <c r="L34" s="455">
        <f t="shared" si="1"/>
        <v>0</v>
      </c>
      <c r="M34" s="457">
        <v>0</v>
      </c>
      <c r="N34" s="457">
        <v>0</v>
      </c>
      <c r="O34" s="457">
        <v>0</v>
      </c>
      <c r="P34" s="457">
        <v>0</v>
      </c>
      <c r="Q34" s="456">
        <f t="shared" si="2"/>
        <v>0</v>
      </c>
    </row>
    <row r="35" spans="1:17" x14ac:dyDescent="0.25">
      <c r="A35" s="594" t="s">
        <v>507</v>
      </c>
      <c r="B35" s="594"/>
      <c r="C35" s="455">
        <f>C36</f>
        <v>0</v>
      </c>
      <c r="D35" s="455">
        <f t="shared" ref="D35:F35" si="8">D36</f>
        <v>0</v>
      </c>
      <c r="E35" s="455">
        <f t="shared" si="8"/>
        <v>0</v>
      </c>
      <c r="F35" s="455">
        <f t="shared" si="8"/>
        <v>0</v>
      </c>
      <c r="G35" s="455">
        <f t="shared" si="0"/>
        <v>0</v>
      </c>
      <c r="H35" s="455">
        <f>H36</f>
        <v>0</v>
      </c>
      <c r="I35" s="455">
        <f t="shared" ref="I35:K35" si="9">I36</f>
        <v>0</v>
      </c>
      <c r="J35" s="455">
        <f t="shared" si="9"/>
        <v>0</v>
      </c>
      <c r="K35" s="455">
        <f t="shared" si="9"/>
        <v>0</v>
      </c>
      <c r="L35" s="455">
        <f t="shared" si="1"/>
        <v>0</v>
      </c>
      <c r="M35" s="456">
        <f>M36</f>
        <v>0</v>
      </c>
      <c r="N35" s="456">
        <f>N36</f>
        <v>0</v>
      </c>
      <c r="O35" s="456">
        <f>O36</f>
        <v>0</v>
      </c>
      <c r="P35" s="456">
        <f>P36</f>
        <v>0</v>
      </c>
      <c r="Q35" s="456">
        <f t="shared" si="2"/>
        <v>0</v>
      </c>
    </row>
    <row r="36" spans="1:17" x14ac:dyDescent="0.25">
      <c r="A36" s="596" t="s">
        <v>503</v>
      </c>
      <c r="B36" s="596"/>
      <c r="C36" s="457"/>
      <c r="D36" s="458"/>
      <c r="E36" s="458"/>
      <c r="F36" s="458"/>
      <c r="G36" s="455">
        <f t="shared" si="0"/>
        <v>0</v>
      </c>
      <c r="H36" s="457"/>
      <c r="I36" s="458"/>
      <c r="J36" s="458"/>
      <c r="K36" s="458"/>
      <c r="L36" s="455">
        <f t="shared" si="1"/>
        <v>0</v>
      </c>
      <c r="M36" s="456">
        <f>C36+H36</f>
        <v>0</v>
      </c>
      <c r="N36" s="456">
        <f>D36+I36</f>
        <v>0</v>
      </c>
      <c r="O36" s="456">
        <f>E36+J36</f>
        <v>0</v>
      </c>
      <c r="P36" s="456">
        <f>F36+K36</f>
        <v>0</v>
      </c>
      <c r="Q36" s="456">
        <f t="shared" si="2"/>
        <v>0</v>
      </c>
    </row>
    <row r="37" spans="1:17" x14ac:dyDescent="0.25">
      <c r="A37" s="596" t="s">
        <v>504</v>
      </c>
      <c r="B37" s="596"/>
      <c r="C37" s="457"/>
      <c r="D37" s="458"/>
      <c r="E37" s="458"/>
      <c r="F37" s="458"/>
      <c r="G37" s="455">
        <f t="shared" si="0"/>
        <v>0</v>
      </c>
      <c r="H37" s="457"/>
      <c r="I37" s="458"/>
      <c r="J37" s="458"/>
      <c r="K37" s="458"/>
      <c r="L37" s="455">
        <f t="shared" si="1"/>
        <v>0</v>
      </c>
      <c r="M37" s="457"/>
      <c r="N37" s="457"/>
      <c r="O37" s="457"/>
      <c r="P37" s="457"/>
      <c r="Q37" s="456">
        <f t="shared" si="2"/>
        <v>0</v>
      </c>
    </row>
    <row r="38" spans="1:17" x14ac:dyDescent="0.25">
      <c r="A38" s="597" t="s">
        <v>508</v>
      </c>
      <c r="B38" s="597"/>
      <c r="C38" s="457"/>
      <c r="D38" s="458"/>
      <c r="E38" s="458"/>
      <c r="F38" s="458"/>
      <c r="G38" s="455">
        <f t="shared" si="0"/>
        <v>0</v>
      </c>
      <c r="H38" s="457"/>
      <c r="I38" s="458"/>
      <c r="J38" s="458"/>
      <c r="K38" s="458"/>
      <c r="L38" s="455">
        <f t="shared" si="1"/>
        <v>0</v>
      </c>
      <c r="M38" s="456">
        <f>C38+H38</f>
        <v>0</v>
      </c>
      <c r="N38" s="456">
        <v>0</v>
      </c>
      <c r="O38" s="456">
        <v>0</v>
      </c>
      <c r="P38" s="456">
        <v>0</v>
      </c>
      <c r="Q38" s="456">
        <f t="shared" si="2"/>
        <v>0</v>
      </c>
    </row>
    <row r="39" spans="1:17" x14ac:dyDescent="0.25">
      <c r="A39" s="595" t="s">
        <v>404</v>
      </c>
      <c r="B39" s="595"/>
      <c r="C39" s="455">
        <f>C24+C27+C38</f>
        <v>0</v>
      </c>
      <c r="D39" s="455">
        <f>D24+D27+D38</f>
        <v>0</v>
      </c>
      <c r="E39" s="455">
        <f>E24+E27+E38</f>
        <v>0</v>
      </c>
      <c r="F39" s="455">
        <f>F24+F27+F38</f>
        <v>0</v>
      </c>
      <c r="G39" s="450">
        <f t="shared" si="0"/>
        <v>0</v>
      </c>
      <c r="H39" s="455">
        <f>H24+H27+H38</f>
        <v>0</v>
      </c>
      <c r="I39" s="455">
        <f>I24+I27+I38</f>
        <v>0</v>
      </c>
      <c r="J39" s="455">
        <f>J24+J27+J38</f>
        <v>0</v>
      </c>
      <c r="K39" s="455">
        <f>K24+K27+K38</f>
        <v>0</v>
      </c>
      <c r="L39" s="450">
        <f t="shared" si="1"/>
        <v>0</v>
      </c>
      <c r="M39" s="456">
        <f>M24+M27+M38</f>
        <v>0</v>
      </c>
      <c r="N39" s="456">
        <f>N24+N27+N38</f>
        <v>0</v>
      </c>
      <c r="O39" s="456">
        <f>O24+O27+O38</f>
        <v>0</v>
      </c>
      <c r="P39" s="456">
        <f>P24+P27+P38</f>
        <v>0</v>
      </c>
      <c r="Q39" s="456">
        <f t="shared" si="2"/>
        <v>0</v>
      </c>
    </row>
    <row r="40" spans="1:17" x14ac:dyDescent="0.25">
      <c r="A40" s="589" t="s">
        <v>510</v>
      </c>
      <c r="B40" s="590"/>
      <c r="C40" s="590"/>
      <c r="D40" s="590"/>
      <c r="E40" s="590"/>
      <c r="F40" s="590"/>
      <c r="G40" s="590"/>
      <c r="H40" s="590"/>
      <c r="I40" s="590"/>
      <c r="J40" s="590"/>
      <c r="K40" s="590"/>
      <c r="L40" s="590"/>
      <c r="M40" s="590"/>
      <c r="N40" s="590"/>
      <c r="O40" s="590"/>
      <c r="P40" s="590"/>
      <c r="Q40" s="590"/>
    </row>
    <row r="41" spans="1:17" x14ac:dyDescent="0.25">
      <c r="A41" s="598" t="s">
        <v>304</v>
      </c>
      <c r="B41" s="599"/>
      <c r="C41" s="452">
        <f>C42+C43</f>
        <v>0</v>
      </c>
      <c r="D41" s="452">
        <f>D42+D43</f>
        <v>0</v>
      </c>
      <c r="E41" s="452">
        <f>E42+E43</f>
        <v>0</v>
      </c>
      <c r="F41" s="452">
        <f>F42+F43</f>
        <v>0</v>
      </c>
      <c r="G41" s="452">
        <f t="shared" ref="G41:G46" si="10">SUM(C41:F41)</f>
        <v>0</v>
      </c>
      <c r="H41" s="452">
        <f>H42+H43</f>
        <v>0</v>
      </c>
      <c r="I41" s="452">
        <f>I42+I43</f>
        <v>0</v>
      </c>
      <c r="J41" s="452">
        <f>J42+J43</f>
        <v>0</v>
      </c>
      <c r="K41" s="452">
        <f>K42+K43</f>
        <v>0</v>
      </c>
      <c r="L41" s="452">
        <f t="shared" ref="L41:L55" si="11">SUM(H41:K41)</f>
        <v>0</v>
      </c>
      <c r="M41" s="452">
        <f>M42+M43</f>
        <v>0</v>
      </c>
      <c r="N41" s="452">
        <f>N42+N43</f>
        <v>0</v>
      </c>
      <c r="O41" s="452">
        <f>O42+O43</f>
        <v>0</v>
      </c>
      <c r="P41" s="452">
        <f>P42+P43</f>
        <v>0</v>
      </c>
      <c r="Q41" s="452">
        <f t="shared" ref="Q41:Q54" si="12">SUM(M41:P41)</f>
        <v>0</v>
      </c>
    </row>
    <row r="42" spans="1:17" x14ac:dyDescent="0.25">
      <c r="A42" s="596" t="s">
        <v>499</v>
      </c>
      <c r="B42" s="596"/>
      <c r="C42" s="452">
        <f>C25*C8</f>
        <v>0</v>
      </c>
      <c r="D42" s="452">
        <f t="shared" ref="D42:F43" si="13">D25*D8</f>
        <v>0</v>
      </c>
      <c r="E42" s="452">
        <f t="shared" si="13"/>
        <v>0</v>
      </c>
      <c r="F42" s="452">
        <f t="shared" si="13"/>
        <v>0</v>
      </c>
      <c r="G42" s="452">
        <f t="shared" si="10"/>
        <v>0</v>
      </c>
      <c r="H42" s="452">
        <f t="shared" ref="H42:K43" si="14">H25*H8</f>
        <v>0</v>
      </c>
      <c r="I42" s="452">
        <f t="shared" si="14"/>
        <v>0</v>
      </c>
      <c r="J42" s="452">
        <f t="shared" si="14"/>
        <v>0</v>
      </c>
      <c r="K42" s="452">
        <f t="shared" si="14"/>
        <v>0</v>
      </c>
      <c r="L42" s="452">
        <f t="shared" si="11"/>
        <v>0</v>
      </c>
      <c r="M42" s="452">
        <f t="shared" ref="M42:P43" si="15">C42+H42</f>
        <v>0</v>
      </c>
      <c r="N42" s="452">
        <f t="shared" si="15"/>
        <v>0</v>
      </c>
      <c r="O42" s="452">
        <f t="shared" si="15"/>
        <v>0</v>
      </c>
      <c r="P42" s="452">
        <f t="shared" si="15"/>
        <v>0</v>
      </c>
      <c r="Q42" s="452">
        <f t="shared" si="12"/>
        <v>0</v>
      </c>
    </row>
    <row r="43" spans="1:17" x14ac:dyDescent="0.25">
      <c r="A43" s="596" t="s">
        <v>500</v>
      </c>
      <c r="B43" s="596"/>
      <c r="C43" s="452">
        <f>C26*C9</f>
        <v>0</v>
      </c>
      <c r="D43" s="452">
        <f t="shared" si="13"/>
        <v>0</v>
      </c>
      <c r="E43" s="452">
        <f t="shared" si="13"/>
        <v>0</v>
      </c>
      <c r="F43" s="452">
        <f t="shared" si="13"/>
        <v>0</v>
      </c>
      <c r="G43" s="452">
        <f t="shared" si="10"/>
        <v>0</v>
      </c>
      <c r="H43" s="452">
        <f t="shared" si="14"/>
        <v>0</v>
      </c>
      <c r="I43" s="452">
        <f t="shared" si="14"/>
        <v>0</v>
      </c>
      <c r="J43" s="452">
        <f t="shared" si="14"/>
        <v>0</v>
      </c>
      <c r="K43" s="452">
        <f t="shared" si="14"/>
        <v>0</v>
      </c>
      <c r="L43" s="452">
        <f t="shared" si="11"/>
        <v>0</v>
      </c>
      <c r="M43" s="452">
        <f t="shared" si="15"/>
        <v>0</v>
      </c>
      <c r="N43" s="452">
        <f t="shared" si="15"/>
        <v>0</v>
      </c>
      <c r="O43" s="452">
        <f t="shared" si="15"/>
        <v>0</v>
      </c>
      <c r="P43" s="452">
        <f t="shared" si="15"/>
        <v>0</v>
      </c>
      <c r="Q43" s="452">
        <f t="shared" si="12"/>
        <v>0</v>
      </c>
    </row>
    <row r="44" spans="1:17" x14ac:dyDescent="0.25">
      <c r="A44" s="595" t="s">
        <v>501</v>
      </c>
      <c r="B44" s="595"/>
      <c r="C44" s="452">
        <f>C45+C47</f>
        <v>0</v>
      </c>
      <c r="D44" s="452">
        <f>D45+D47</f>
        <v>0</v>
      </c>
      <c r="E44" s="452">
        <f>E45+E47</f>
        <v>0</v>
      </c>
      <c r="F44" s="452">
        <f>F45+F47</f>
        <v>0</v>
      </c>
      <c r="G44" s="452">
        <f t="shared" si="10"/>
        <v>0</v>
      </c>
      <c r="H44" s="452">
        <f>H45+H47</f>
        <v>0</v>
      </c>
      <c r="I44" s="452">
        <f>I45+I47</f>
        <v>0</v>
      </c>
      <c r="J44" s="452">
        <f>J45+J47</f>
        <v>0</v>
      </c>
      <c r="K44" s="452">
        <f>K45+K47</f>
        <v>0</v>
      </c>
      <c r="L44" s="452">
        <f t="shared" si="11"/>
        <v>0</v>
      </c>
      <c r="M44" s="452">
        <f>M45+M47</f>
        <v>0</v>
      </c>
      <c r="N44" s="452">
        <f>N45+N47</f>
        <v>0</v>
      </c>
      <c r="O44" s="452">
        <f>O45+O47</f>
        <v>0</v>
      </c>
      <c r="P44" s="452">
        <f>P45+P47</f>
        <v>0</v>
      </c>
      <c r="Q44" s="452">
        <f t="shared" si="12"/>
        <v>0</v>
      </c>
    </row>
    <row r="45" spans="1:17" x14ac:dyDescent="0.25">
      <c r="A45" s="595" t="s">
        <v>502</v>
      </c>
      <c r="B45" s="595"/>
      <c r="C45" s="452">
        <f>C46</f>
        <v>0</v>
      </c>
      <c r="D45" s="452">
        <f t="shared" ref="D45:F45" si="16">D46</f>
        <v>0</v>
      </c>
      <c r="E45" s="452">
        <f t="shared" si="16"/>
        <v>0</v>
      </c>
      <c r="F45" s="452">
        <f t="shared" si="16"/>
        <v>0</v>
      </c>
      <c r="G45" s="452">
        <f t="shared" si="10"/>
        <v>0</v>
      </c>
      <c r="H45" s="452">
        <f>H46</f>
        <v>0</v>
      </c>
      <c r="I45" s="452">
        <f t="shared" ref="I45:K45" si="17">I46</f>
        <v>0</v>
      </c>
      <c r="J45" s="452">
        <f t="shared" si="17"/>
        <v>0</v>
      </c>
      <c r="K45" s="452">
        <f t="shared" si="17"/>
        <v>0</v>
      </c>
      <c r="L45" s="452">
        <f t="shared" si="11"/>
        <v>0</v>
      </c>
      <c r="M45" s="452">
        <f>M46</f>
        <v>0</v>
      </c>
      <c r="N45" s="452">
        <f t="shared" ref="N45:P45" si="18">N46</f>
        <v>0</v>
      </c>
      <c r="O45" s="452">
        <f t="shared" si="18"/>
        <v>0</v>
      </c>
      <c r="P45" s="452">
        <f t="shared" si="18"/>
        <v>0</v>
      </c>
      <c r="Q45" s="452">
        <f t="shared" si="12"/>
        <v>0</v>
      </c>
    </row>
    <row r="46" spans="1:17" x14ac:dyDescent="0.25">
      <c r="A46" s="596" t="s">
        <v>511</v>
      </c>
      <c r="B46" s="596"/>
      <c r="C46" s="452">
        <f>C29*(C12-C16)</f>
        <v>0</v>
      </c>
      <c r="D46" s="452">
        <f t="shared" ref="D46:F46" si="19">D29*(D12-D16)</f>
        <v>0</v>
      </c>
      <c r="E46" s="452">
        <f t="shared" si="19"/>
        <v>0</v>
      </c>
      <c r="F46" s="452">
        <f t="shared" si="19"/>
        <v>0</v>
      </c>
      <c r="G46" s="452">
        <f t="shared" si="10"/>
        <v>0</v>
      </c>
      <c r="H46" s="452">
        <f t="shared" ref="H46:K46" si="20">H29*(H12-H16)</f>
        <v>0</v>
      </c>
      <c r="I46" s="452">
        <f t="shared" si="20"/>
        <v>0</v>
      </c>
      <c r="J46" s="452">
        <f t="shared" si="20"/>
        <v>0</v>
      </c>
      <c r="K46" s="452">
        <f t="shared" si="20"/>
        <v>0</v>
      </c>
      <c r="L46" s="452">
        <f t="shared" si="11"/>
        <v>0</v>
      </c>
      <c r="M46" s="452">
        <f t="shared" ref="M46:P46" si="21">C46+H46</f>
        <v>0</v>
      </c>
      <c r="N46" s="452">
        <f t="shared" si="21"/>
        <v>0</v>
      </c>
      <c r="O46" s="452">
        <f t="shared" si="21"/>
        <v>0</v>
      </c>
      <c r="P46" s="452">
        <f t="shared" si="21"/>
        <v>0</v>
      </c>
      <c r="Q46" s="452">
        <f t="shared" si="12"/>
        <v>0</v>
      </c>
    </row>
    <row r="47" spans="1:17" x14ac:dyDescent="0.25">
      <c r="A47" s="595" t="s">
        <v>505</v>
      </c>
      <c r="B47" s="595"/>
      <c r="C47" s="452">
        <f t="shared" ref="C47:J47" si="22">C48+C51</f>
        <v>0</v>
      </c>
      <c r="D47" s="452">
        <f t="shared" si="22"/>
        <v>0</v>
      </c>
      <c r="E47" s="452">
        <f t="shared" si="22"/>
        <v>0</v>
      </c>
      <c r="F47" s="452">
        <f t="shared" si="22"/>
        <v>0</v>
      </c>
      <c r="G47" s="452">
        <f t="shared" si="22"/>
        <v>0</v>
      </c>
      <c r="H47" s="452">
        <f t="shared" si="22"/>
        <v>0</v>
      </c>
      <c r="I47" s="452">
        <f t="shared" si="22"/>
        <v>0</v>
      </c>
      <c r="J47" s="452">
        <f t="shared" si="22"/>
        <v>0</v>
      </c>
      <c r="K47" s="452">
        <f>SUM(K48,K51)</f>
        <v>0</v>
      </c>
      <c r="L47" s="452">
        <f t="shared" si="11"/>
        <v>0</v>
      </c>
      <c r="M47" s="452">
        <f>M48+M51</f>
        <v>0</v>
      </c>
      <c r="N47" s="452">
        <f>N48+N51</f>
        <v>0</v>
      </c>
      <c r="O47" s="452">
        <f>O48+O51</f>
        <v>0</v>
      </c>
      <c r="P47" s="452">
        <f>P48+P51</f>
        <v>0</v>
      </c>
      <c r="Q47" s="452">
        <f t="shared" si="12"/>
        <v>0</v>
      </c>
    </row>
    <row r="48" spans="1:17" x14ac:dyDescent="0.25">
      <c r="A48" s="594" t="s">
        <v>506</v>
      </c>
      <c r="B48" s="594"/>
      <c r="C48" s="452">
        <f>C49+C50</f>
        <v>0</v>
      </c>
      <c r="D48" s="452">
        <f>D49+D50</f>
        <v>0</v>
      </c>
      <c r="E48" s="452">
        <f>E49+E50</f>
        <v>0</v>
      </c>
      <c r="F48" s="452">
        <f>F49+F50</f>
        <v>0</v>
      </c>
      <c r="G48" s="452">
        <f t="shared" ref="G48:G55" si="23">SUM(C48:F48)</f>
        <v>0</v>
      </c>
      <c r="H48" s="452">
        <f>H49+H50</f>
        <v>0</v>
      </c>
      <c r="I48" s="452">
        <f>I49+I50</f>
        <v>0</v>
      </c>
      <c r="J48" s="452">
        <f>J49+J50</f>
        <v>0</v>
      </c>
      <c r="K48" s="452">
        <f>K49+K50</f>
        <v>0</v>
      </c>
      <c r="L48" s="452">
        <f t="shared" si="11"/>
        <v>0</v>
      </c>
      <c r="M48" s="452">
        <f>M49+M50</f>
        <v>0</v>
      </c>
      <c r="N48" s="452">
        <f>N49+N50</f>
        <v>0</v>
      </c>
      <c r="O48" s="452">
        <f>O49+O50</f>
        <v>0</v>
      </c>
      <c r="P48" s="452">
        <f>P49+P50</f>
        <v>0</v>
      </c>
      <c r="Q48" s="452">
        <f t="shared" si="12"/>
        <v>0</v>
      </c>
    </row>
    <row r="49" spans="1:17" x14ac:dyDescent="0.25">
      <c r="A49" s="596" t="s">
        <v>503</v>
      </c>
      <c r="B49" s="596"/>
      <c r="C49" s="452"/>
      <c r="D49" s="452"/>
      <c r="E49" s="452"/>
      <c r="F49" s="452"/>
      <c r="G49" s="452">
        <f t="shared" si="23"/>
        <v>0</v>
      </c>
      <c r="H49" s="452"/>
      <c r="I49" s="452"/>
      <c r="J49" s="452"/>
      <c r="K49" s="452"/>
      <c r="L49" s="452">
        <f t="shared" si="11"/>
        <v>0</v>
      </c>
      <c r="M49" s="452"/>
      <c r="N49" s="452"/>
      <c r="O49" s="452"/>
      <c r="P49" s="452"/>
      <c r="Q49" s="452">
        <f t="shared" si="12"/>
        <v>0</v>
      </c>
    </row>
    <row r="50" spans="1:17" x14ac:dyDescent="0.25">
      <c r="A50" s="596" t="s">
        <v>504</v>
      </c>
      <c r="B50" s="596"/>
      <c r="C50" s="452">
        <f>C34*C17*6/1000</f>
        <v>0</v>
      </c>
      <c r="D50" s="452">
        <f>D34*D17*6/1000</f>
        <v>0</v>
      </c>
      <c r="E50" s="452">
        <f>E34*E17*6/1000</f>
        <v>0</v>
      </c>
      <c r="F50" s="452">
        <f>F34*F17*6/1000</f>
        <v>0</v>
      </c>
      <c r="G50" s="452">
        <f t="shared" si="23"/>
        <v>0</v>
      </c>
      <c r="H50" s="452">
        <f>H34*H17*6/1000</f>
        <v>0</v>
      </c>
      <c r="I50" s="452">
        <f>I34*I17*6/1000</f>
        <v>0</v>
      </c>
      <c r="J50" s="452">
        <f>J34*J17*6/1000</f>
        <v>0</v>
      </c>
      <c r="K50" s="452">
        <f>K34*K17*6/1000</f>
        <v>0</v>
      </c>
      <c r="L50" s="452">
        <f t="shared" si="11"/>
        <v>0</v>
      </c>
      <c r="M50" s="452">
        <f t="shared" ref="M50:P50" si="24">C50+H50</f>
        <v>0</v>
      </c>
      <c r="N50" s="452">
        <f t="shared" si="24"/>
        <v>0</v>
      </c>
      <c r="O50" s="452">
        <f t="shared" si="24"/>
        <v>0</v>
      </c>
      <c r="P50" s="452">
        <f t="shared" si="24"/>
        <v>0</v>
      </c>
      <c r="Q50" s="452">
        <f t="shared" si="12"/>
        <v>0</v>
      </c>
    </row>
    <row r="51" spans="1:17" x14ac:dyDescent="0.25">
      <c r="A51" s="594" t="s">
        <v>507</v>
      </c>
      <c r="B51" s="594"/>
      <c r="C51" s="452">
        <f>C52+C53</f>
        <v>0</v>
      </c>
      <c r="D51" s="452">
        <f>D52+D53</f>
        <v>0</v>
      </c>
      <c r="E51" s="452">
        <f>E52+E53</f>
        <v>0</v>
      </c>
      <c r="F51" s="452">
        <f>F52+F53</f>
        <v>0</v>
      </c>
      <c r="G51" s="452">
        <f t="shared" si="23"/>
        <v>0</v>
      </c>
      <c r="H51" s="452">
        <f>H52+H53</f>
        <v>0</v>
      </c>
      <c r="I51" s="452">
        <f>I52+I53</f>
        <v>0</v>
      </c>
      <c r="J51" s="452">
        <f>J52+J53</f>
        <v>0</v>
      </c>
      <c r="K51" s="452">
        <f>K52+K53</f>
        <v>0</v>
      </c>
      <c r="L51" s="452">
        <f t="shared" si="11"/>
        <v>0</v>
      </c>
      <c r="M51" s="452">
        <f>M52+M53</f>
        <v>0</v>
      </c>
      <c r="N51" s="452">
        <f>N52+N53</f>
        <v>0</v>
      </c>
      <c r="O51" s="452">
        <f>O52+O53</f>
        <v>0</v>
      </c>
      <c r="P51" s="452">
        <f>P52+P53</f>
        <v>0</v>
      </c>
      <c r="Q51" s="452">
        <f t="shared" si="12"/>
        <v>0</v>
      </c>
    </row>
    <row r="52" spans="1:17" x14ac:dyDescent="0.25">
      <c r="A52" s="596" t="s">
        <v>503</v>
      </c>
      <c r="B52" s="596"/>
      <c r="C52" s="452"/>
      <c r="D52" s="452"/>
      <c r="E52" s="452"/>
      <c r="F52" s="452"/>
      <c r="G52" s="452">
        <f t="shared" si="23"/>
        <v>0</v>
      </c>
      <c r="H52" s="452"/>
      <c r="I52" s="452"/>
      <c r="J52" s="452"/>
      <c r="K52" s="452"/>
      <c r="L52" s="452">
        <f t="shared" si="11"/>
        <v>0</v>
      </c>
      <c r="M52" s="452">
        <f t="shared" ref="M52:P54" si="25">C52+H52</f>
        <v>0</v>
      </c>
      <c r="N52" s="452">
        <f t="shared" si="25"/>
        <v>0</v>
      </c>
      <c r="O52" s="452">
        <f t="shared" si="25"/>
        <v>0</v>
      </c>
      <c r="P52" s="452">
        <f t="shared" si="25"/>
        <v>0</v>
      </c>
      <c r="Q52" s="452">
        <f t="shared" si="12"/>
        <v>0</v>
      </c>
    </row>
    <row r="53" spans="1:17" x14ac:dyDescent="0.25">
      <c r="A53" s="596" t="s">
        <v>504</v>
      </c>
      <c r="B53" s="596"/>
      <c r="C53" s="452">
        <f>C37*C20*6/1000</f>
        <v>0</v>
      </c>
      <c r="D53" s="452">
        <f>D37*D20*6/1000</f>
        <v>0</v>
      </c>
      <c r="E53" s="452">
        <f>E37*E20*6/1000</f>
        <v>0</v>
      </c>
      <c r="F53" s="452">
        <f>F37*F20*6/1000</f>
        <v>0</v>
      </c>
      <c r="G53" s="452">
        <f t="shared" si="23"/>
        <v>0</v>
      </c>
      <c r="H53" s="452">
        <f>H37*H20*6/1000</f>
        <v>0</v>
      </c>
      <c r="I53" s="452">
        <f>I37*I20*6/1000</f>
        <v>0</v>
      </c>
      <c r="J53" s="452">
        <f>J37*J20*6/1000</f>
        <v>0</v>
      </c>
      <c r="K53" s="452">
        <f>K37*K20*6/1000</f>
        <v>0</v>
      </c>
      <c r="L53" s="452">
        <f t="shared" si="11"/>
        <v>0</v>
      </c>
      <c r="M53" s="452">
        <f t="shared" si="25"/>
        <v>0</v>
      </c>
      <c r="N53" s="452">
        <f t="shared" si="25"/>
        <v>0</v>
      </c>
      <c r="O53" s="452">
        <f t="shared" si="25"/>
        <v>0</v>
      </c>
      <c r="P53" s="452">
        <f t="shared" si="25"/>
        <v>0</v>
      </c>
      <c r="Q53" s="452">
        <f t="shared" si="12"/>
        <v>0</v>
      </c>
    </row>
    <row r="54" spans="1:17" x14ac:dyDescent="0.25">
      <c r="A54" s="597" t="s">
        <v>508</v>
      </c>
      <c r="B54" s="597"/>
      <c r="C54" s="452">
        <f>C38*C21</f>
        <v>0</v>
      </c>
      <c r="D54" s="452">
        <f>D38*D21</f>
        <v>0</v>
      </c>
      <c r="E54" s="452">
        <f>E38*E21</f>
        <v>0</v>
      </c>
      <c r="F54" s="452">
        <f>F38*F21</f>
        <v>0</v>
      </c>
      <c r="G54" s="452">
        <f t="shared" si="23"/>
        <v>0</v>
      </c>
      <c r="H54" s="452">
        <f>H38*H21</f>
        <v>0</v>
      </c>
      <c r="I54" s="452">
        <f>I38*I21</f>
        <v>0</v>
      </c>
      <c r="J54" s="452">
        <f>J38*J21</f>
        <v>0</v>
      </c>
      <c r="K54" s="452">
        <f>K38*K21</f>
        <v>0</v>
      </c>
      <c r="L54" s="452">
        <f t="shared" si="11"/>
        <v>0</v>
      </c>
      <c r="M54" s="452">
        <f t="shared" si="25"/>
        <v>0</v>
      </c>
      <c r="N54" s="452">
        <f t="shared" si="25"/>
        <v>0</v>
      </c>
      <c r="O54" s="452">
        <f t="shared" si="25"/>
        <v>0</v>
      </c>
      <c r="P54" s="452">
        <f t="shared" si="25"/>
        <v>0</v>
      </c>
      <c r="Q54" s="452">
        <f t="shared" si="12"/>
        <v>0</v>
      </c>
    </row>
    <row r="55" spans="1:17" x14ac:dyDescent="0.25">
      <c r="A55" s="595" t="s">
        <v>404</v>
      </c>
      <c r="B55" s="595"/>
      <c r="C55" s="452">
        <f>SUM(C41,C44,C54)</f>
        <v>0</v>
      </c>
      <c r="D55" s="452">
        <f>SUM(D41,D44,D54)</f>
        <v>0</v>
      </c>
      <c r="E55" s="452">
        <f>SUM(E41,E44,E54)</f>
        <v>0</v>
      </c>
      <c r="F55" s="452">
        <f>SUM(F41,F44,F54)</f>
        <v>0</v>
      </c>
      <c r="G55" s="452">
        <f t="shared" si="23"/>
        <v>0</v>
      </c>
      <c r="H55" s="452">
        <f>SUM(H41,H44,H54)</f>
        <v>0</v>
      </c>
      <c r="I55" s="452">
        <f>SUM(I41,I44,I54)</f>
        <v>0</v>
      </c>
      <c r="J55" s="452">
        <f>SUM(J41,J44,J54)</f>
        <v>0</v>
      </c>
      <c r="K55" s="452">
        <f>SUM(K41,K44,K54)</f>
        <v>0</v>
      </c>
      <c r="L55" s="452">
        <f t="shared" si="11"/>
        <v>0</v>
      </c>
      <c r="M55" s="452">
        <f>SUM(M41,M44,M54)</f>
        <v>0</v>
      </c>
      <c r="N55" s="452">
        <f>SUM(N41,N44,N54)</f>
        <v>0</v>
      </c>
      <c r="O55" s="452">
        <f>SUM(O41,O44,O54)</f>
        <v>0</v>
      </c>
      <c r="P55" s="452">
        <f>SUM(P41,P44,P54)</f>
        <v>0</v>
      </c>
      <c r="Q55" s="452">
        <f>SUM(M55:P55)</f>
        <v>0</v>
      </c>
    </row>
    <row r="56" spans="1:17" x14ac:dyDescent="0.25">
      <c r="Q56" s="459"/>
    </row>
    <row r="58" spans="1:17" x14ac:dyDescent="0.25">
      <c r="H58" s="118"/>
      <c r="I58" s="118"/>
    </row>
    <row r="59" spans="1:17" x14ac:dyDescent="0.25">
      <c r="D59" s="116" t="s">
        <v>163</v>
      </c>
      <c r="H59" s="119" t="s">
        <v>164</v>
      </c>
      <c r="I59" s="119"/>
    </row>
    <row r="60" spans="1:17" x14ac:dyDescent="0.25">
      <c r="D60" s="117"/>
      <c r="H60" s="118"/>
      <c r="I60" s="118"/>
    </row>
    <row r="61" spans="1:17" x14ac:dyDescent="0.25">
      <c r="A61"/>
      <c r="D61" s="116" t="s">
        <v>165</v>
      </c>
      <c r="H61" s="119" t="s">
        <v>164</v>
      </c>
      <c r="I61"/>
    </row>
  </sheetData>
  <mergeCells count="56">
    <mergeCell ref="A55:B55"/>
    <mergeCell ref="A2:Q2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Q40"/>
    <mergeCell ref="A41:B41"/>
    <mergeCell ref="A42:B42"/>
    <mergeCell ref="A31:B31"/>
    <mergeCell ref="A32:B32"/>
    <mergeCell ref="A33:B33"/>
    <mergeCell ref="A34:B34"/>
    <mergeCell ref="A35:B35"/>
    <mergeCell ref="A36:B36"/>
    <mergeCell ref="A30:B30"/>
    <mergeCell ref="A19:B19"/>
    <mergeCell ref="A20:B20"/>
    <mergeCell ref="A21:B21"/>
    <mergeCell ref="A22:B22"/>
    <mergeCell ref="A23:Q23"/>
    <mergeCell ref="A24:B24"/>
    <mergeCell ref="A25:B25"/>
    <mergeCell ref="A26:B26"/>
    <mergeCell ref="A27:B27"/>
    <mergeCell ref="A28:B28"/>
    <mergeCell ref="A29:B29"/>
    <mergeCell ref="A18:B18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4:Q4"/>
    <mergeCell ref="A5:B5"/>
    <mergeCell ref="A6:B6"/>
    <mergeCell ref="C6:G6"/>
    <mergeCell ref="H6:L6"/>
    <mergeCell ref="M6:Q6"/>
  </mergeCells>
  <pageMargins left="0.7" right="0.7" top="0.75" bottom="0.75" header="0.3" footer="0.3"/>
  <pageSetup paperSize="9" scale="3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85B3E-22B4-4811-A604-9940AFE75220}">
  <dimension ref="A1:N39"/>
  <sheetViews>
    <sheetView view="pageBreakPreview" zoomScale="60" zoomScaleNormal="100" workbookViewId="0">
      <selection activeCell="A2" sqref="A2:N2"/>
    </sheetView>
  </sheetViews>
  <sheetFormatPr defaultColWidth="9.140625" defaultRowHeight="15.75" x14ac:dyDescent="0.25"/>
  <cols>
    <col min="1" max="1" width="60" style="460" customWidth="1"/>
    <col min="2" max="2" width="22.42578125" style="460" customWidth="1"/>
    <col min="3" max="3" width="11.42578125" style="459" customWidth="1"/>
    <col min="4" max="4" width="12.7109375" style="459" customWidth="1"/>
    <col min="5" max="5" width="15.5703125" style="459" customWidth="1"/>
    <col min="6" max="6" width="12.28515625" style="460" customWidth="1"/>
    <col min="7" max="7" width="9.5703125" style="460" customWidth="1"/>
    <col min="8" max="8" width="14.28515625" style="460" customWidth="1"/>
    <col min="9" max="9" width="11.42578125" style="459" customWidth="1"/>
    <col min="10" max="10" width="10.42578125" style="459" customWidth="1"/>
    <col min="11" max="11" width="15.5703125" style="459" customWidth="1"/>
    <col min="12" max="12" width="12.28515625" style="459" customWidth="1"/>
    <col min="13" max="13" width="9.5703125" style="459" customWidth="1"/>
    <col min="14" max="14" width="13.7109375" style="459" customWidth="1"/>
    <col min="15" max="16384" width="9.140625" style="459"/>
  </cols>
  <sheetData>
    <row r="1" spans="1:14" x14ac:dyDescent="0.25">
      <c r="N1" s="461" t="s">
        <v>422</v>
      </c>
    </row>
    <row r="2" spans="1:14" x14ac:dyDescent="0.25">
      <c r="A2" s="604" t="s">
        <v>603</v>
      </c>
      <c r="B2" s="604"/>
      <c r="C2" s="604"/>
      <c r="D2" s="604"/>
      <c r="E2" s="604"/>
      <c r="F2" s="604"/>
      <c r="G2" s="604"/>
      <c r="H2" s="604"/>
      <c r="I2" s="604"/>
      <c r="J2" s="604"/>
      <c r="K2" s="604"/>
      <c r="L2" s="604"/>
      <c r="M2" s="604"/>
      <c r="N2" s="604"/>
    </row>
    <row r="3" spans="1:14" s="462" customFormat="1" x14ac:dyDescent="0.25">
      <c r="A3" s="601" t="s">
        <v>512</v>
      </c>
      <c r="B3" s="605" t="s">
        <v>513</v>
      </c>
      <c r="C3" s="608" t="s">
        <v>496</v>
      </c>
      <c r="D3" s="608"/>
      <c r="E3" s="608"/>
      <c r="F3" s="608"/>
      <c r="G3" s="608"/>
      <c r="H3" s="608"/>
      <c r="I3" s="608" t="s">
        <v>497</v>
      </c>
      <c r="J3" s="608"/>
      <c r="K3" s="608"/>
      <c r="L3" s="608"/>
      <c r="M3" s="608"/>
      <c r="N3" s="608"/>
    </row>
    <row r="4" spans="1:14" s="462" customFormat="1" x14ac:dyDescent="0.25">
      <c r="A4" s="601"/>
      <c r="B4" s="606"/>
      <c r="C4" s="608" t="s">
        <v>514</v>
      </c>
      <c r="D4" s="608"/>
      <c r="E4" s="608" t="s">
        <v>515</v>
      </c>
      <c r="F4" s="608"/>
      <c r="G4" s="608"/>
      <c r="H4" s="601" t="s">
        <v>516</v>
      </c>
      <c r="I4" s="608" t="s">
        <v>514</v>
      </c>
      <c r="J4" s="608"/>
      <c r="K4" s="608" t="s">
        <v>515</v>
      </c>
      <c r="L4" s="608"/>
      <c r="M4" s="608"/>
      <c r="N4" s="601" t="s">
        <v>516</v>
      </c>
    </row>
    <row r="5" spans="1:14" s="462" customFormat="1" x14ac:dyDescent="0.25">
      <c r="A5" s="601"/>
      <c r="B5" s="606"/>
      <c r="C5" s="608"/>
      <c r="D5" s="608"/>
      <c r="E5" s="602" t="s">
        <v>517</v>
      </c>
      <c r="F5" s="601" t="s">
        <v>518</v>
      </c>
      <c r="G5" s="601"/>
      <c r="H5" s="601"/>
      <c r="I5" s="608"/>
      <c r="J5" s="608"/>
      <c r="K5" s="602" t="s">
        <v>517</v>
      </c>
      <c r="L5" s="601" t="s">
        <v>518</v>
      </c>
      <c r="M5" s="601"/>
      <c r="N5" s="601"/>
    </row>
    <row r="6" spans="1:14" s="462" customFormat="1" ht="47.25" x14ac:dyDescent="0.25">
      <c r="A6" s="601"/>
      <c r="B6" s="607"/>
      <c r="C6" s="463" t="s">
        <v>519</v>
      </c>
      <c r="D6" s="463" t="s">
        <v>520</v>
      </c>
      <c r="E6" s="602"/>
      <c r="F6" s="464" t="s">
        <v>521</v>
      </c>
      <c r="G6" s="464" t="s">
        <v>522</v>
      </c>
      <c r="H6" s="601"/>
      <c r="I6" s="463" t="s">
        <v>519</v>
      </c>
      <c r="J6" s="463" t="s">
        <v>520</v>
      </c>
      <c r="K6" s="602"/>
      <c r="L6" s="464" t="s">
        <v>521</v>
      </c>
      <c r="M6" s="464" t="s">
        <v>522</v>
      </c>
      <c r="N6" s="601"/>
    </row>
    <row r="7" spans="1:14" x14ac:dyDescent="0.25">
      <c r="A7" s="465" t="s">
        <v>523</v>
      </c>
      <c r="B7" s="466" t="s">
        <v>517</v>
      </c>
      <c r="C7" s="467">
        <v>0</v>
      </c>
      <c r="D7" s="467">
        <v>0</v>
      </c>
      <c r="E7" s="451"/>
      <c r="F7" s="451"/>
      <c r="G7" s="451"/>
      <c r="H7" s="452">
        <f>C7*E7*(B7="Одноставочный")+(F7*D7*6/1000+C7*G7)*(B7="Двуставочный")</f>
        <v>0</v>
      </c>
      <c r="I7" s="467">
        <v>0</v>
      </c>
      <c r="J7" s="467">
        <v>0</v>
      </c>
      <c r="K7" s="451"/>
      <c r="L7" s="451"/>
      <c r="M7" s="451"/>
      <c r="N7" s="452">
        <f>I7*K7*(B7="Одноставочный")+(L7*J7*6/1000+I7*M7)*(H7="Двуставочный")</f>
        <v>0</v>
      </c>
    </row>
    <row r="8" spans="1:14" x14ac:dyDescent="0.25">
      <c r="A8" s="465" t="s">
        <v>524</v>
      </c>
      <c r="B8" s="466" t="s">
        <v>517</v>
      </c>
      <c r="C8" s="467">
        <v>0</v>
      </c>
      <c r="D8" s="467">
        <v>0</v>
      </c>
      <c r="E8" s="451"/>
      <c r="F8" s="451"/>
      <c r="G8" s="451"/>
      <c r="H8" s="452">
        <f t="shared" ref="H8:H33" si="0">C8*E8*(B8="Одноставочный")+(F8*D8*6/1000+C8*G8)*(B8="Двуставочный")</f>
        <v>0</v>
      </c>
      <c r="I8" s="467">
        <v>0</v>
      </c>
      <c r="J8" s="467">
        <v>0</v>
      </c>
      <c r="K8" s="451"/>
      <c r="L8" s="451"/>
      <c r="M8" s="451"/>
      <c r="N8" s="452">
        <f t="shared" ref="N8:N33" si="1">I8*K8*(B8="Одноставочный")+(L8*J8*6/1000+I8*M8)*(H8="Двуставочный")</f>
        <v>0</v>
      </c>
    </row>
    <row r="9" spans="1:14" x14ac:dyDescent="0.25">
      <c r="A9" s="465" t="s">
        <v>525</v>
      </c>
      <c r="B9" s="466" t="s">
        <v>517</v>
      </c>
      <c r="C9" s="467">
        <v>0</v>
      </c>
      <c r="D9" s="467">
        <v>0</v>
      </c>
      <c r="E9" s="451"/>
      <c r="F9" s="451"/>
      <c r="G9" s="451"/>
      <c r="H9" s="452">
        <f t="shared" si="0"/>
        <v>0</v>
      </c>
      <c r="I9" s="467">
        <v>0</v>
      </c>
      <c r="J9" s="467">
        <v>0</v>
      </c>
      <c r="K9" s="451"/>
      <c r="L9" s="451"/>
      <c r="M9" s="451"/>
      <c r="N9" s="452">
        <f t="shared" si="1"/>
        <v>0</v>
      </c>
    </row>
    <row r="10" spans="1:14" x14ac:dyDescent="0.25">
      <c r="A10" s="465" t="s">
        <v>526</v>
      </c>
      <c r="B10" s="466" t="s">
        <v>517</v>
      </c>
      <c r="C10" s="467">
        <v>0</v>
      </c>
      <c r="D10" s="467">
        <v>0</v>
      </c>
      <c r="E10" s="451"/>
      <c r="F10" s="451"/>
      <c r="G10" s="451"/>
      <c r="H10" s="452">
        <f t="shared" si="0"/>
        <v>0</v>
      </c>
      <c r="I10" s="467">
        <v>0</v>
      </c>
      <c r="J10" s="467">
        <v>0</v>
      </c>
      <c r="K10" s="451"/>
      <c r="L10" s="451"/>
      <c r="M10" s="451"/>
      <c r="N10" s="452">
        <f t="shared" si="1"/>
        <v>0</v>
      </c>
    </row>
    <row r="11" spans="1:14" ht="31.5" x14ac:dyDescent="0.25">
      <c r="A11" s="465" t="s">
        <v>527</v>
      </c>
      <c r="B11" s="466" t="s">
        <v>517</v>
      </c>
      <c r="C11" s="467">
        <v>0</v>
      </c>
      <c r="D11" s="467">
        <v>1.142034990791897E-3</v>
      </c>
      <c r="E11" s="451"/>
      <c r="F11" s="451"/>
      <c r="G11" s="451"/>
      <c r="H11" s="452">
        <f t="shared" si="0"/>
        <v>0</v>
      </c>
      <c r="I11" s="467">
        <v>0</v>
      </c>
      <c r="J11" s="467">
        <v>2.1693840579710146E-3</v>
      </c>
      <c r="K11" s="451"/>
      <c r="L11" s="451"/>
      <c r="M11" s="451"/>
      <c r="N11" s="452">
        <f t="shared" si="1"/>
        <v>0</v>
      </c>
    </row>
    <row r="12" spans="1:14" x14ac:dyDescent="0.25">
      <c r="A12" s="465" t="s">
        <v>528</v>
      </c>
      <c r="B12" s="466" t="s">
        <v>517</v>
      </c>
      <c r="C12" s="467">
        <v>0</v>
      </c>
      <c r="D12" s="467">
        <v>0</v>
      </c>
      <c r="E12" s="451"/>
      <c r="F12" s="451"/>
      <c r="G12" s="451"/>
      <c r="H12" s="452">
        <f t="shared" si="0"/>
        <v>0</v>
      </c>
      <c r="I12" s="467">
        <v>0</v>
      </c>
      <c r="J12" s="467">
        <v>0</v>
      </c>
      <c r="K12" s="451"/>
      <c r="L12" s="451"/>
      <c r="M12" s="451"/>
      <c r="N12" s="452">
        <f t="shared" si="1"/>
        <v>0</v>
      </c>
    </row>
    <row r="13" spans="1:14" ht="63" x14ac:dyDescent="0.25">
      <c r="A13" s="465" t="s">
        <v>529</v>
      </c>
      <c r="B13" s="466" t="s">
        <v>517</v>
      </c>
      <c r="C13" s="468">
        <v>0</v>
      </c>
      <c r="D13" s="467">
        <v>0</v>
      </c>
      <c r="E13" s="451"/>
      <c r="F13" s="451"/>
      <c r="G13" s="451"/>
      <c r="H13" s="452">
        <f t="shared" si="0"/>
        <v>0</v>
      </c>
      <c r="I13" s="467">
        <v>0</v>
      </c>
      <c r="J13" s="467">
        <v>0</v>
      </c>
      <c r="K13" s="451"/>
      <c r="L13" s="451"/>
      <c r="M13" s="451"/>
      <c r="N13" s="452">
        <f t="shared" si="1"/>
        <v>0</v>
      </c>
    </row>
    <row r="14" spans="1:14" ht="31.5" x14ac:dyDescent="0.25">
      <c r="A14" s="465" t="s">
        <v>530</v>
      </c>
      <c r="B14" s="466" t="s">
        <v>517</v>
      </c>
      <c r="C14" s="467">
        <v>0</v>
      </c>
      <c r="D14" s="467">
        <v>0</v>
      </c>
      <c r="E14" s="451"/>
      <c r="F14" s="451"/>
      <c r="G14" s="451"/>
      <c r="H14" s="452">
        <f t="shared" si="0"/>
        <v>0</v>
      </c>
      <c r="I14" s="467">
        <v>0</v>
      </c>
      <c r="J14" s="467">
        <v>0</v>
      </c>
      <c r="K14" s="451"/>
      <c r="L14" s="451"/>
      <c r="M14" s="451"/>
      <c r="N14" s="452">
        <f t="shared" si="1"/>
        <v>0</v>
      </c>
    </row>
    <row r="15" spans="1:14" ht="31.5" x14ac:dyDescent="0.25">
      <c r="A15" s="465" t="s">
        <v>531</v>
      </c>
      <c r="B15" s="466" t="s">
        <v>517</v>
      </c>
      <c r="C15" s="467">
        <v>0</v>
      </c>
      <c r="D15" s="467">
        <v>0</v>
      </c>
      <c r="E15" s="451"/>
      <c r="F15" s="451"/>
      <c r="G15" s="451"/>
      <c r="H15" s="452">
        <f t="shared" si="0"/>
        <v>0</v>
      </c>
      <c r="I15" s="467">
        <v>0</v>
      </c>
      <c r="J15" s="467">
        <v>0</v>
      </c>
      <c r="K15" s="451"/>
      <c r="L15" s="451"/>
      <c r="M15" s="451"/>
      <c r="N15" s="452">
        <f t="shared" si="1"/>
        <v>0</v>
      </c>
    </row>
    <row r="16" spans="1:14" ht="31.5" x14ac:dyDescent="0.25">
      <c r="A16" s="465" t="s">
        <v>532</v>
      </c>
      <c r="B16" s="466" t="s">
        <v>517</v>
      </c>
      <c r="C16" s="467">
        <v>0</v>
      </c>
      <c r="D16" s="467">
        <v>0</v>
      </c>
      <c r="E16" s="451"/>
      <c r="F16" s="451"/>
      <c r="G16" s="451"/>
      <c r="H16" s="452">
        <f t="shared" si="0"/>
        <v>0</v>
      </c>
      <c r="I16" s="467">
        <v>0</v>
      </c>
      <c r="J16" s="467">
        <v>0</v>
      </c>
      <c r="K16" s="451"/>
      <c r="L16" s="451"/>
      <c r="M16" s="451"/>
      <c r="N16" s="452">
        <f t="shared" si="1"/>
        <v>0</v>
      </c>
    </row>
    <row r="17" spans="1:14" x14ac:dyDescent="0.25">
      <c r="A17" s="465" t="s">
        <v>533</v>
      </c>
      <c r="B17" s="466" t="s">
        <v>517</v>
      </c>
      <c r="C17" s="467">
        <v>0</v>
      </c>
      <c r="D17" s="467">
        <v>0</v>
      </c>
      <c r="E17" s="451"/>
      <c r="F17" s="451"/>
      <c r="G17" s="451"/>
      <c r="H17" s="452">
        <f t="shared" si="0"/>
        <v>0</v>
      </c>
      <c r="I17" s="467">
        <v>0</v>
      </c>
      <c r="J17" s="467">
        <v>0</v>
      </c>
      <c r="K17" s="451"/>
      <c r="L17" s="451"/>
      <c r="M17" s="451"/>
      <c r="N17" s="452">
        <f t="shared" si="1"/>
        <v>0</v>
      </c>
    </row>
    <row r="18" spans="1:14" x14ac:dyDescent="0.25">
      <c r="A18" s="465" t="s">
        <v>534</v>
      </c>
      <c r="B18" s="466" t="s">
        <v>517</v>
      </c>
      <c r="C18" s="467">
        <v>0</v>
      </c>
      <c r="D18" s="467">
        <v>0</v>
      </c>
      <c r="E18" s="451"/>
      <c r="F18" s="451"/>
      <c r="G18" s="451"/>
      <c r="H18" s="452">
        <f t="shared" si="0"/>
        <v>0</v>
      </c>
      <c r="I18" s="467">
        <v>0</v>
      </c>
      <c r="J18" s="467">
        <v>0</v>
      </c>
      <c r="K18" s="451"/>
      <c r="L18" s="451"/>
      <c r="M18" s="451"/>
      <c r="N18" s="452">
        <f t="shared" si="1"/>
        <v>0</v>
      </c>
    </row>
    <row r="19" spans="1:14" ht="47.25" x14ac:dyDescent="0.25">
      <c r="A19" s="465" t="s">
        <v>535</v>
      </c>
      <c r="B19" s="466" t="s">
        <v>517</v>
      </c>
      <c r="C19" s="467">
        <v>0</v>
      </c>
      <c r="D19" s="467">
        <v>0</v>
      </c>
      <c r="E19" s="451"/>
      <c r="F19" s="451"/>
      <c r="G19" s="451"/>
      <c r="H19" s="452">
        <f t="shared" si="0"/>
        <v>0</v>
      </c>
      <c r="I19" s="467">
        <v>0</v>
      </c>
      <c r="J19" s="467">
        <v>0</v>
      </c>
      <c r="K19" s="451"/>
      <c r="L19" s="451"/>
      <c r="M19" s="451"/>
      <c r="N19" s="452">
        <f t="shared" si="1"/>
        <v>0</v>
      </c>
    </row>
    <row r="20" spans="1:14" ht="47.25" x14ac:dyDescent="0.25">
      <c r="A20" s="465" t="s">
        <v>536</v>
      </c>
      <c r="B20" s="466" t="s">
        <v>517</v>
      </c>
      <c r="C20" s="467">
        <v>0</v>
      </c>
      <c r="D20" s="467">
        <v>0</v>
      </c>
      <c r="E20" s="451"/>
      <c r="F20" s="451"/>
      <c r="G20" s="451"/>
      <c r="H20" s="452">
        <f t="shared" si="0"/>
        <v>0</v>
      </c>
      <c r="I20" s="467">
        <v>0</v>
      </c>
      <c r="J20" s="467">
        <v>0</v>
      </c>
      <c r="K20" s="451"/>
      <c r="L20" s="451"/>
      <c r="M20" s="451"/>
      <c r="N20" s="452">
        <f t="shared" si="1"/>
        <v>0</v>
      </c>
    </row>
    <row r="21" spans="1:14" x14ac:dyDescent="0.25">
      <c r="A21" s="465" t="s">
        <v>537</v>
      </c>
      <c r="B21" s="466" t="s">
        <v>517</v>
      </c>
      <c r="C21" s="467">
        <v>0</v>
      </c>
      <c r="D21" s="467">
        <v>0</v>
      </c>
      <c r="E21" s="451"/>
      <c r="F21" s="451"/>
      <c r="G21" s="451"/>
      <c r="H21" s="452">
        <f t="shared" si="0"/>
        <v>0</v>
      </c>
      <c r="I21" s="467">
        <v>0</v>
      </c>
      <c r="J21" s="467">
        <v>0</v>
      </c>
      <c r="K21" s="451"/>
      <c r="L21" s="451"/>
      <c r="M21" s="451"/>
      <c r="N21" s="452">
        <f t="shared" si="1"/>
        <v>0</v>
      </c>
    </row>
    <row r="22" spans="1:14" ht="31.5" x14ac:dyDescent="0.25">
      <c r="A22" s="465" t="s">
        <v>538</v>
      </c>
      <c r="B22" s="466" t="s">
        <v>517</v>
      </c>
      <c r="C22" s="467">
        <v>0</v>
      </c>
      <c r="D22" s="467">
        <v>0</v>
      </c>
      <c r="E22" s="451"/>
      <c r="F22" s="451"/>
      <c r="G22" s="451"/>
      <c r="H22" s="452">
        <f t="shared" si="0"/>
        <v>0</v>
      </c>
      <c r="I22" s="467">
        <v>0</v>
      </c>
      <c r="J22" s="467">
        <v>0</v>
      </c>
      <c r="K22" s="451"/>
      <c r="L22" s="451"/>
      <c r="M22" s="451"/>
      <c r="N22" s="469">
        <f t="shared" si="1"/>
        <v>0</v>
      </c>
    </row>
    <row r="23" spans="1:14" ht="31.5" x14ac:dyDescent="0.25">
      <c r="A23" s="465" t="s">
        <v>539</v>
      </c>
      <c r="B23" s="466" t="s">
        <v>517</v>
      </c>
      <c r="C23" s="467">
        <v>0</v>
      </c>
      <c r="D23" s="467">
        <v>0</v>
      </c>
      <c r="E23" s="451"/>
      <c r="F23" s="451"/>
      <c r="G23" s="451"/>
      <c r="H23" s="452">
        <f t="shared" si="0"/>
        <v>0</v>
      </c>
      <c r="I23" s="467">
        <v>0</v>
      </c>
      <c r="J23" s="467">
        <v>0</v>
      </c>
      <c r="K23" s="451"/>
      <c r="L23" s="451"/>
      <c r="M23" s="451"/>
      <c r="N23" s="452">
        <f t="shared" si="1"/>
        <v>0</v>
      </c>
    </row>
    <row r="24" spans="1:14" ht="31.5" x14ac:dyDescent="0.25">
      <c r="A24" s="465" t="s">
        <v>540</v>
      </c>
      <c r="B24" s="466" t="s">
        <v>517</v>
      </c>
      <c r="C24" s="467">
        <v>0</v>
      </c>
      <c r="D24" s="467">
        <v>0</v>
      </c>
      <c r="E24" s="451"/>
      <c r="F24" s="451"/>
      <c r="G24" s="451"/>
      <c r="H24" s="452">
        <f t="shared" si="0"/>
        <v>0</v>
      </c>
      <c r="I24" s="467">
        <v>0</v>
      </c>
      <c r="J24" s="467">
        <v>0</v>
      </c>
      <c r="K24" s="451"/>
      <c r="L24" s="451"/>
      <c r="M24" s="451"/>
      <c r="N24" s="452">
        <f t="shared" si="1"/>
        <v>0</v>
      </c>
    </row>
    <row r="25" spans="1:14" x14ac:dyDescent="0.25">
      <c r="A25" s="465" t="s">
        <v>541</v>
      </c>
      <c r="B25" s="466" t="s">
        <v>517</v>
      </c>
      <c r="C25" s="467">
        <v>0</v>
      </c>
      <c r="D25" s="467">
        <v>0</v>
      </c>
      <c r="E25" s="451"/>
      <c r="F25" s="451"/>
      <c r="G25" s="451"/>
      <c r="H25" s="452">
        <f t="shared" si="0"/>
        <v>0</v>
      </c>
      <c r="I25" s="467">
        <v>0</v>
      </c>
      <c r="J25" s="467">
        <v>0</v>
      </c>
      <c r="K25" s="451"/>
      <c r="L25" s="451"/>
      <c r="M25" s="451"/>
      <c r="N25" s="452">
        <f t="shared" si="1"/>
        <v>0</v>
      </c>
    </row>
    <row r="26" spans="1:14" ht="31.5" x14ac:dyDescent="0.25">
      <c r="A26" s="465" t="s">
        <v>542</v>
      </c>
      <c r="B26" s="466" t="s">
        <v>517</v>
      </c>
      <c r="C26" s="467">
        <v>0</v>
      </c>
      <c r="D26" s="467">
        <v>0</v>
      </c>
      <c r="E26" s="451"/>
      <c r="F26" s="451"/>
      <c r="G26" s="451"/>
      <c r="H26" s="452">
        <f t="shared" si="0"/>
        <v>0</v>
      </c>
      <c r="I26" s="467">
        <v>0</v>
      </c>
      <c r="J26" s="467">
        <v>0</v>
      </c>
      <c r="K26" s="451"/>
      <c r="L26" s="451"/>
      <c r="M26" s="451"/>
      <c r="N26" s="452">
        <f t="shared" si="1"/>
        <v>0</v>
      </c>
    </row>
    <row r="27" spans="1:14" ht="47.25" x14ac:dyDescent="0.25">
      <c r="A27" s="465" t="s">
        <v>543</v>
      </c>
      <c r="B27" s="466" t="s">
        <v>517</v>
      </c>
      <c r="C27" s="467">
        <v>0</v>
      </c>
      <c r="D27" s="467">
        <v>0</v>
      </c>
      <c r="E27" s="451"/>
      <c r="F27" s="451"/>
      <c r="G27" s="451"/>
      <c r="H27" s="452">
        <f t="shared" si="0"/>
        <v>0</v>
      </c>
      <c r="I27" s="467">
        <v>0</v>
      </c>
      <c r="J27" s="467">
        <v>0</v>
      </c>
      <c r="K27" s="451"/>
      <c r="L27" s="451"/>
      <c r="M27" s="451"/>
      <c r="N27" s="452">
        <f t="shared" si="1"/>
        <v>0</v>
      </c>
    </row>
    <row r="28" spans="1:14" ht="31.5" x14ac:dyDescent="0.25">
      <c r="A28" s="465" t="s">
        <v>544</v>
      </c>
      <c r="B28" s="466" t="s">
        <v>517</v>
      </c>
      <c r="C28" s="467">
        <v>0</v>
      </c>
      <c r="D28" s="467">
        <v>0</v>
      </c>
      <c r="E28" s="451"/>
      <c r="F28" s="451"/>
      <c r="G28" s="451"/>
      <c r="H28" s="452">
        <f t="shared" si="0"/>
        <v>0</v>
      </c>
      <c r="I28" s="467">
        <v>0</v>
      </c>
      <c r="J28" s="467">
        <v>0</v>
      </c>
      <c r="K28" s="451"/>
      <c r="L28" s="451"/>
      <c r="M28" s="451"/>
      <c r="N28" s="452">
        <f t="shared" si="1"/>
        <v>0</v>
      </c>
    </row>
    <row r="29" spans="1:14" x14ac:dyDescent="0.25">
      <c r="A29" s="465" t="s">
        <v>545</v>
      </c>
      <c r="B29" s="466" t="s">
        <v>517</v>
      </c>
      <c r="C29" s="467">
        <v>0</v>
      </c>
      <c r="D29" s="467">
        <v>0</v>
      </c>
      <c r="E29" s="451"/>
      <c r="F29" s="451"/>
      <c r="G29" s="451"/>
      <c r="H29" s="452">
        <f t="shared" si="0"/>
        <v>0</v>
      </c>
      <c r="I29" s="467">
        <v>0</v>
      </c>
      <c r="J29" s="467">
        <v>0</v>
      </c>
      <c r="K29" s="451"/>
      <c r="L29" s="451"/>
      <c r="M29" s="451"/>
      <c r="N29" s="452">
        <f t="shared" si="1"/>
        <v>0</v>
      </c>
    </row>
    <row r="30" spans="1:14" x14ac:dyDescent="0.25">
      <c r="A30" s="465" t="s">
        <v>546</v>
      </c>
      <c r="B30" s="466" t="s">
        <v>517</v>
      </c>
      <c r="C30" s="467">
        <v>0</v>
      </c>
      <c r="D30" s="467">
        <v>0</v>
      </c>
      <c r="E30" s="451"/>
      <c r="F30" s="451"/>
      <c r="G30" s="451"/>
      <c r="H30" s="452">
        <f t="shared" si="0"/>
        <v>0</v>
      </c>
      <c r="I30" s="467">
        <v>0</v>
      </c>
      <c r="J30" s="467">
        <v>0</v>
      </c>
      <c r="K30" s="451"/>
      <c r="L30" s="451"/>
      <c r="M30" s="451"/>
      <c r="N30" s="452">
        <f t="shared" si="1"/>
        <v>0</v>
      </c>
    </row>
    <row r="31" spans="1:14" x14ac:dyDescent="0.25">
      <c r="A31" s="465" t="s">
        <v>547</v>
      </c>
      <c r="B31" s="466" t="s">
        <v>517</v>
      </c>
      <c r="C31" s="467">
        <v>0</v>
      </c>
      <c r="D31" s="467">
        <v>0</v>
      </c>
      <c r="E31" s="451"/>
      <c r="F31" s="451"/>
      <c r="G31" s="451"/>
      <c r="H31" s="452">
        <f t="shared" si="0"/>
        <v>0</v>
      </c>
      <c r="I31" s="467">
        <v>0</v>
      </c>
      <c r="J31" s="467">
        <v>0</v>
      </c>
      <c r="K31" s="451"/>
      <c r="L31" s="451"/>
      <c r="M31" s="451"/>
      <c r="N31" s="452">
        <f t="shared" si="1"/>
        <v>0</v>
      </c>
    </row>
    <row r="32" spans="1:14" x14ac:dyDescent="0.25">
      <c r="A32" s="465" t="s">
        <v>548</v>
      </c>
      <c r="B32" s="466" t="s">
        <v>517</v>
      </c>
      <c r="C32" s="467">
        <v>0</v>
      </c>
      <c r="D32" s="467">
        <v>0</v>
      </c>
      <c r="E32" s="451"/>
      <c r="F32" s="451"/>
      <c r="G32" s="451"/>
      <c r="H32" s="452">
        <f t="shared" si="0"/>
        <v>0</v>
      </c>
      <c r="I32" s="467">
        <v>0</v>
      </c>
      <c r="J32" s="467">
        <v>0</v>
      </c>
      <c r="K32" s="451"/>
      <c r="L32" s="451"/>
      <c r="M32" s="451"/>
      <c r="N32" s="452">
        <f t="shared" si="1"/>
        <v>0</v>
      </c>
    </row>
    <row r="33" spans="1:14" x14ac:dyDescent="0.25">
      <c r="A33" s="465" t="s">
        <v>549</v>
      </c>
      <c r="B33" s="466" t="s">
        <v>517</v>
      </c>
      <c r="C33" s="467">
        <v>0</v>
      </c>
      <c r="D33" s="467">
        <v>0</v>
      </c>
      <c r="E33" s="451"/>
      <c r="F33" s="451"/>
      <c r="G33" s="451"/>
      <c r="H33" s="452">
        <f t="shared" si="0"/>
        <v>0</v>
      </c>
      <c r="I33" s="467">
        <v>0</v>
      </c>
      <c r="J33" s="467">
        <v>0</v>
      </c>
      <c r="K33" s="451"/>
      <c r="L33" s="451"/>
      <c r="M33" s="451"/>
      <c r="N33" s="452">
        <f t="shared" si="1"/>
        <v>0</v>
      </c>
    </row>
    <row r="34" spans="1:14" x14ac:dyDescent="0.25">
      <c r="A34" s="465" t="s">
        <v>404</v>
      </c>
      <c r="B34" s="465"/>
      <c r="C34" s="455">
        <f>SUM(C7:C33)</f>
        <v>0</v>
      </c>
      <c r="D34" s="452">
        <f>SUM(D7:D33)</f>
        <v>1.142034990791897E-3</v>
      </c>
      <c r="E34" s="452"/>
      <c r="F34" s="452"/>
      <c r="G34" s="452"/>
      <c r="H34" s="452">
        <f>SUM(H7:H33)</f>
        <v>0</v>
      </c>
      <c r="I34" s="455">
        <f>SUM(I7:I33)</f>
        <v>0</v>
      </c>
      <c r="J34" s="452">
        <f>SUM(J7:J33)</f>
        <v>2.1693840579710146E-3</v>
      </c>
      <c r="K34" s="452"/>
      <c r="L34" s="452"/>
      <c r="M34" s="452"/>
      <c r="N34" s="452">
        <f>SUM(N7:N33)</f>
        <v>0</v>
      </c>
    </row>
    <row r="35" spans="1:14" x14ac:dyDescent="0.25">
      <c r="A35" s="465" t="s">
        <v>550</v>
      </c>
      <c r="B35" s="465"/>
      <c r="C35" s="452"/>
      <c r="D35" s="452"/>
      <c r="E35" s="452">
        <f>SUMPRODUCT(C7:C33,E7:E33*(((C7:C33&gt;0)*(E7:E33&gt;0))))</f>
        <v>0</v>
      </c>
      <c r="F35" s="603">
        <f>SUMPRODUCT(F7:F33,D7:D33*6*(((F7:F33&gt;0)*(D7:D33&gt;0))))+SUMPRODUCT(C7:C33,G7:G33*(((C7:C33&gt;0)*(G7:G33&gt;0))))</f>
        <v>0</v>
      </c>
      <c r="G35" s="603"/>
      <c r="H35" s="470">
        <f>SUMIF(H7:H33,"&gt;0",H7:H33)</f>
        <v>0</v>
      </c>
      <c r="I35" s="452"/>
      <c r="J35" s="452"/>
      <c r="K35" s="452">
        <f>SUMPRODUCT(I7:I33,K7:K33*(((I7:I33&gt;0)*(K7:K33&gt;0))))</f>
        <v>0</v>
      </c>
      <c r="L35" s="603">
        <f>SUMPRODUCT(L7:L33,J7:J33*6*(((J7:J33&gt;0)*(L7:L33&gt;0))))+SUMPRODUCT(I7:I33,M7:M33*(((I7:I33&gt;0)*(M7:M33&gt;0))))</f>
        <v>0</v>
      </c>
      <c r="M35" s="603"/>
      <c r="N35" s="470">
        <f>SUMIF(N7:N33,"&gt;0",N7:N33)</f>
        <v>0</v>
      </c>
    </row>
    <row r="37" spans="1:14" x14ac:dyDescent="0.25">
      <c r="B37" s="116" t="s">
        <v>163</v>
      </c>
      <c r="C37" s="447"/>
      <c r="D37" s="447"/>
      <c r="E37" s="447"/>
      <c r="F37" s="119" t="s">
        <v>164</v>
      </c>
      <c r="G37" s="119"/>
      <c r="H37" s="447"/>
    </row>
    <row r="38" spans="1:14" x14ac:dyDescent="0.25">
      <c r="B38" s="117"/>
      <c r="C38" s="447"/>
      <c r="D38" s="447"/>
      <c r="E38" s="447"/>
      <c r="F38" s="118"/>
      <c r="G38" s="118"/>
      <c r="H38" s="447"/>
    </row>
    <row r="39" spans="1:14" x14ac:dyDescent="0.25">
      <c r="B39" s="116" t="s">
        <v>165</v>
      </c>
      <c r="C39" s="447"/>
      <c r="D39" s="447"/>
      <c r="E39" s="447"/>
      <c r="F39" s="119" t="s">
        <v>164</v>
      </c>
      <c r="G39"/>
      <c r="H39" s="447"/>
    </row>
  </sheetData>
  <mergeCells count="17">
    <mergeCell ref="A2:N2"/>
    <mergeCell ref="A3:A6"/>
    <mergeCell ref="B3:B6"/>
    <mergeCell ref="C3:H3"/>
    <mergeCell ref="I3:N3"/>
    <mergeCell ref="C4:D5"/>
    <mergeCell ref="E4:G4"/>
    <mergeCell ref="H4:H6"/>
    <mergeCell ref="I4:J5"/>
    <mergeCell ref="K4:M4"/>
    <mergeCell ref="N4:N6"/>
    <mergeCell ref="E5:E6"/>
    <mergeCell ref="F5:G5"/>
    <mergeCell ref="K5:K6"/>
    <mergeCell ref="L5:M5"/>
    <mergeCell ref="F35:G35"/>
    <mergeCell ref="L35:M35"/>
  </mergeCells>
  <dataValidations count="1">
    <dataValidation type="list" allowBlank="1" showInputMessage="1" showErrorMessage="1" errorTitle="Неверное значение" error="Значение должно быть выбрано из списка" sqref="B7:B33" xr:uid="{B39A75A5-54B9-43B2-B5B4-876D276239C9}">
      <formula1>"Одноставочный,Двуставочный"</formula1>
    </dataValidation>
  </dataValidations>
  <pageMargins left="0.7" right="0.7" top="0.75" bottom="0.75" header="0.3" footer="0.3"/>
  <pageSetup paperSize="9" scale="3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269A9-AB34-483D-A736-608A195CA252}">
  <sheetPr>
    <pageSetUpPr fitToPage="1"/>
  </sheetPr>
  <dimension ref="A1:H62"/>
  <sheetViews>
    <sheetView view="pageBreakPreview" zoomScaleNormal="100" workbookViewId="0">
      <selection activeCell="H2" sqref="H2"/>
    </sheetView>
  </sheetViews>
  <sheetFormatPr defaultRowHeight="15.75" x14ac:dyDescent="0.25"/>
  <cols>
    <col min="1" max="1" width="7.28515625" style="250" customWidth="1"/>
    <col min="2" max="2" width="0.5703125" style="250" customWidth="1"/>
    <col min="3" max="3" width="10.85546875" style="250" customWidth="1"/>
    <col min="4" max="4" width="13" style="250" customWidth="1"/>
    <col min="5" max="5" width="20" style="250" customWidth="1"/>
    <col min="6" max="6" width="15.28515625" style="250" customWidth="1"/>
    <col min="7" max="7" width="10.85546875" style="250" customWidth="1"/>
    <col min="8" max="8" width="14.42578125" style="250" customWidth="1"/>
    <col min="9" max="256" width="9.140625" style="250"/>
    <col min="257" max="257" width="7.28515625" style="250" customWidth="1"/>
    <col min="258" max="258" width="0.5703125" style="250" customWidth="1"/>
    <col min="259" max="259" width="10.85546875" style="250" customWidth="1"/>
    <col min="260" max="260" width="13" style="250" customWidth="1"/>
    <col min="261" max="261" width="20" style="250" customWidth="1"/>
    <col min="262" max="262" width="15.28515625" style="250" customWidth="1"/>
    <col min="263" max="263" width="10.85546875" style="250" customWidth="1"/>
    <col min="264" max="264" width="14.42578125" style="250" customWidth="1"/>
    <col min="265" max="512" width="9.140625" style="250"/>
    <col min="513" max="513" width="7.28515625" style="250" customWidth="1"/>
    <col min="514" max="514" width="0.5703125" style="250" customWidth="1"/>
    <col min="515" max="515" width="10.85546875" style="250" customWidth="1"/>
    <col min="516" max="516" width="13" style="250" customWidth="1"/>
    <col min="517" max="517" width="20" style="250" customWidth="1"/>
    <col min="518" max="518" width="15.28515625" style="250" customWidth="1"/>
    <col min="519" max="519" width="10.85546875" style="250" customWidth="1"/>
    <col min="520" max="520" width="14.42578125" style="250" customWidth="1"/>
    <col min="521" max="768" width="9.140625" style="250"/>
    <col min="769" max="769" width="7.28515625" style="250" customWidth="1"/>
    <col min="770" max="770" width="0.5703125" style="250" customWidth="1"/>
    <col min="771" max="771" width="10.85546875" style="250" customWidth="1"/>
    <col min="772" max="772" width="13" style="250" customWidth="1"/>
    <col min="773" max="773" width="20" style="250" customWidth="1"/>
    <col min="774" max="774" width="15.28515625" style="250" customWidth="1"/>
    <col min="775" max="775" width="10.85546875" style="250" customWidth="1"/>
    <col min="776" max="776" width="14.42578125" style="250" customWidth="1"/>
    <col min="777" max="1024" width="9.140625" style="250"/>
    <col min="1025" max="1025" width="7.28515625" style="250" customWidth="1"/>
    <col min="1026" max="1026" width="0.5703125" style="250" customWidth="1"/>
    <col min="1027" max="1027" width="10.85546875" style="250" customWidth="1"/>
    <col min="1028" max="1028" width="13" style="250" customWidth="1"/>
    <col min="1029" max="1029" width="20" style="250" customWidth="1"/>
    <col min="1030" max="1030" width="15.28515625" style="250" customWidth="1"/>
    <col min="1031" max="1031" width="10.85546875" style="250" customWidth="1"/>
    <col min="1032" max="1032" width="14.42578125" style="250" customWidth="1"/>
    <col min="1033" max="1280" width="9.140625" style="250"/>
    <col min="1281" max="1281" width="7.28515625" style="250" customWidth="1"/>
    <col min="1282" max="1282" width="0.5703125" style="250" customWidth="1"/>
    <col min="1283" max="1283" width="10.85546875" style="250" customWidth="1"/>
    <col min="1284" max="1284" width="13" style="250" customWidth="1"/>
    <col min="1285" max="1285" width="20" style="250" customWidth="1"/>
    <col min="1286" max="1286" width="15.28515625" style="250" customWidth="1"/>
    <col min="1287" max="1287" width="10.85546875" style="250" customWidth="1"/>
    <col min="1288" max="1288" width="14.42578125" style="250" customWidth="1"/>
    <col min="1289" max="1536" width="9.140625" style="250"/>
    <col min="1537" max="1537" width="7.28515625" style="250" customWidth="1"/>
    <col min="1538" max="1538" width="0.5703125" style="250" customWidth="1"/>
    <col min="1539" max="1539" width="10.85546875" style="250" customWidth="1"/>
    <col min="1540" max="1540" width="13" style="250" customWidth="1"/>
    <col min="1541" max="1541" width="20" style="250" customWidth="1"/>
    <col min="1542" max="1542" width="15.28515625" style="250" customWidth="1"/>
    <col min="1543" max="1543" width="10.85546875" style="250" customWidth="1"/>
    <col min="1544" max="1544" width="14.42578125" style="250" customWidth="1"/>
    <col min="1545" max="1792" width="9.140625" style="250"/>
    <col min="1793" max="1793" width="7.28515625" style="250" customWidth="1"/>
    <col min="1794" max="1794" width="0.5703125" style="250" customWidth="1"/>
    <col min="1795" max="1795" width="10.85546875" style="250" customWidth="1"/>
    <col min="1796" max="1796" width="13" style="250" customWidth="1"/>
    <col min="1797" max="1797" width="20" style="250" customWidth="1"/>
    <col min="1798" max="1798" width="15.28515625" style="250" customWidth="1"/>
    <col min="1799" max="1799" width="10.85546875" style="250" customWidth="1"/>
    <col min="1800" max="1800" width="14.42578125" style="250" customWidth="1"/>
    <col min="1801" max="2048" width="9.140625" style="250"/>
    <col min="2049" max="2049" width="7.28515625" style="250" customWidth="1"/>
    <col min="2050" max="2050" width="0.5703125" style="250" customWidth="1"/>
    <col min="2051" max="2051" width="10.85546875" style="250" customWidth="1"/>
    <col min="2052" max="2052" width="13" style="250" customWidth="1"/>
    <col min="2053" max="2053" width="20" style="250" customWidth="1"/>
    <col min="2054" max="2054" width="15.28515625" style="250" customWidth="1"/>
    <col min="2055" max="2055" width="10.85546875" style="250" customWidth="1"/>
    <col min="2056" max="2056" width="14.42578125" style="250" customWidth="1"/>
    <col min="2057" max="2304" width="9.140625" style="250"/>
    <col min="2305" max="2305" width="7.28515625" style="250" customWidth="1"/>
    <col min="2306" max="2306" width="0.5703125" style="250" customWidth="1"/>
    <col min="2307" max="2307" width="10.85546875" style="250" customWidth="1"/>
    <col min="2308" max="2308" width="13" style="250" customWidth="1"/>
    <col min="2309" max="2309" width="20" style="250" customWidth="1"/>
    <col min="2310" max="2310" width="15.28515625" style="250" customWidth="1"/>
    <col min="2311" max="2311" width="10.85546875" style="250" customWidth="1"/>
    <col min="2312" max="2312" width="14.42578125" style="250" customWidth="1"/>
    <col min="2313" max="2560" width="9.140625" style="250"/>
    <col min="2561" max="2561" width="7.28515625" style="250" customWidth="1"/>
    <col min="2562" max="2562" width="0.5703125" style="250" customWidth="1"/>
    <col min="2563" max="2563" width="10.85546875" style="250" customWidth="1"/>
    <col min="2564" max="2564" width="13" style="250" customWidth="1"/>
    <col min="2565" max="2565" width="20" style="250" customWidth="1"/>
    <col min="2566" max="2566" width="15.28515625" style="250" customWidth="1"/>
    <col min="2567" max="2567" width="10.85546875" style="250" customWidth="1"/>
    <col min="2568" max="2568" width="14.42578125" style="250" customWidth="1"/>
    <col min="2569" max="2816" width="9.140625" style="250"/>
    <col min="2817" max="2817" width="7.28515625" style="250" customWidth="1"/>
    <col min="2818" max="2818" width="0.5703125" style="250" customWidth="1"/>
    <col min="2819" max="2819" width="10.85546875" style="250" customWidth="1"/>
    <col min="2820" max="2820" width="13" style="250" customWidth="1"/>
    <col min="2821" max="2821" width="20" style="250" customWidth="1"/>
    <col min="2822" max="2822" width="15.28515625" style="250" customWidth="1"/>
    <col min="2823" max="2823" width="10.85546875" style="250" customWidth="1"/>
    <col min="2824" max="2824" width="14.42578125" style="250" customWidth="1"/>
    <col min="2825" max="3072" width="9.140625" style="250"/>
    <col min="3073" max="3073" width="7.28515625" style="250" customWidth="1"/>
    <col min="3074" max="3074" width="0.5703125" style="250" customWidth="1"/>
    <col min="3075" max="3075" width="10.85546875" style="250" customWidth="1"/>
    <col min="3076" max="3076" width="13" style="250" customWidth="1"/>
    <col min="3077" max="3077" width="20" style="250" customWidth="1"/>
    <col min="3078" max="3078" width="15.28515625" style="250" customWidth="1"/>
    <col min="3079" max="3079" width="10.85546875" style="250" customWidth="1"/>
    <col min="3080" max="3080" width="14.42578125" style="250" customWidth="1"/>
    <col min="3081" max="3328" width="9.140625" style="250"/>
    <col min="3329" max="3329" width="7.28515625" style="250" customWidth="1"/>
    <col min="3330" max="3330" width="0.5703125" style="250" customWidth="1"/>
    <col min="3331" max="3331" width="10.85546875" style="250" customWidth="1"/>
    <col min="3332" max="3332" width="13" style="250" customWidth="1"/>
    <col min="3333" max="3333" width="20" style="250" customWidth="1"/>
    <col min="3334" max="3334" width="15.28515625" style="250" customWidth="1"/>
    <col min="3335" max="3335" width="10.85546875" style="250" customWidth="1"/>
    <col min="3336" max="3336" width="14.42578125" style="250" customWidth="1"/>
    <col min="3337" max="3584" width="9.140625" style="250"/>
    <col min="3585" max="3585" width="7.28515625" style="250" customWidth="1"/>
    <col min="3586" max="3586" width="0.5703125" style="250" customWidth="1"/>
    <col min="3587" max="3587" width="10.85546875" style="250" customWidth="1"/>
    <col min="3588" max="3588" width="13" style="250" customWidth="1"/>
    <col min="3589" max="3589" width="20" style="250" customWidth="1"/>
    <col min="3590" max="3590" width="15.28515625" style="250" customWidth="1"/>
    <col min="3591" max="3591" width="10.85546875" style="250" customWidth="1"/>
    <col min="3592" max="3592" width="14.42578125" style="250" customWidth="1"/>
    <col min="3593" max="3840" width="9.140625" style="250"/>
    <col min="3841" max="3841" width="7.28515625" style="250" customWidth="1"/>
    <col min="3842" max="3842" width="0.5703125" style="250" customWidth="1"/>
    <col min="3843" max="3843" width="10.85546875" style="250" customWidth="1"/>
    <col min="3844" max="3844" width="13" style="250" customWidth="1"/>
    <col min="3845" max="3845" width="20" style="250" customWidth="1"/>
    <col min="3846" max="3846" width="15.28515625" style="250" customWidth="1"/>
    <col min="3847" max="3847" width="10.85546875" style="250" customWidth="1"/>
    <col min="3848" max="3848" width="14.42578125" style="250" customWidth="1"/>
    <col min="3849" max="4096" width="9.140625" style="250"/>
    <col min="4097" max="4097" width="7.28515625" style="250" customWidth="1"/>
    <col min="4098" max="4098" width="0.5703125" style="250" customWidth="1"/>
    <col min="4099" max="4099" width="10.85546875" style="250" customWidth="1"/>
    <col min="4100" max="4100" width="13" style="250" customWidth="1"/>
    <col min="4101" max="4101" width="20" style="250" customWidth="1"/>
    <col min="4102" max="4102" width="15.28515625" style="250" customWidth="1"/>
    <col min="4103" max="4103" width="10.85546875" style="250" customWidth="1"/>
    <col min="4104" max="4104" width="14.42578125" style="250" customWidth="1"/>
    <col min="4105" max="4352" width="9.140625" style="250"/>
    <col min="4353" max="4353" width="7.28515625" style="250" customWidth="1"/>
    <col min="4354" max="4354" width="0.5703125" style="250" customWidth="1"/>
    <col min="4355" max="4355" width="10.85546875" style="250" customWidth="1"/>
    <col min="4356" max="4356" width="13" style="250" customWidth="1"/>
    <col min="4357" max="4357" width="20" style="250" customWidth="1"/>
    <col min="4358" max="4358" width="15.28515625" style="250" customWidth="1"/>
    <col min="4359" max="4359" width="10.85546875" style="250" customWidth="1"/>
    <col min="4360" max="4360" width="14.42578125" style="250" customWidth="1"/>
    <col min="4361" max="4608" width="9.140625" style="250"/>
    <col min="4609" max="4609" width="7.28515625" style="250" customWidth="1"/>
    <col min="4610" max="4610" width="0.5703125" style="250" customWidth="1"/>
    <col min="4611" max="4611" width="10.85546875" style="250" customWidth="1"/>
    <col min="4612" max="4612" width="13" style="250" customWidth="1"/>
    <col min="4613" max="4613" width="20" style="250" customWidth="1"/>
    <col min="4614" max="4614" width="15.28515625" style="250" customWidth="1"/>
    <col min="4615" max="4615" width="10.85546875" style="250" customWidth="1"/>
    <col min="4616" max="4616" width="14.42578125" style="250" customWidth="1"/>
    <col min="4617" max="4864" width="9.140625" style="250"/>
    <col min="4865" max="4865" width="7.28515625" style="250" customWidth="1"/>
    <col min="4866" max="4866" width="0.5703125" style="250" customWidth="1"/>
    <col min="4867" max="4867" width="10.85546875" style="250" customWidth="1"/>
    <col min="4868" max="4868" width="13" style="250" customWidth="1"/>
    <col min="4869" max="4869" width="20" style="250" customWidth="1"/>
    <col min="4870" max="4870" width="15.28515625" style="250" customWidth="1"/>
    <col min="4871" max="4871" width="10.85546875" style="250" customWidth="1"/>
    <col min="4872" max="4872" width="14.42578125" style="250" customWidth="1"/>
    <col min="4873" max="5120" width="9.140625" style="250"/>
    <col min="5121" max="5121" width="7.28515625" style="250" customWidth="1"/>
    <col min="5122" max="5122" width="0.5703125" style="250" customWidth="1"/>
    <col min="5123" max="5123" width="10.85546875" style="250" customWidth="1"/>
    <col min="5124" max="5124" width="13" style="250" customWidth="1"/>
    <col min="5125" max="5125" width="20" style="250" customWidth="1"/>
    <col min="5126" max="5126" width="15.28515625" style="250" customWidth="1"/>
    <col min="5127" max="5127" width="10.85546875" style="250" customWidth="1"/>
    <col min="5128" max="5128" width="14.42578125" style="250" customWidth="1"/>
    <col min="5129" max="5376" width="9.140625" style="250"/>
    <col min="5377" max="5377" width="7.28515625" style="250" customWidth="1"/>
    <col min="5378" max="5378" width="0.5703125" style="250" customWidth="1"/>
    <col min="5379" max="5379" width="10.85546875" style="250" customWidth="1"/>
    <col min="5380" max="5380" width="13" style="250" customWidth="1"/>
    <col min="5381" max="5381" width="20" style="250" customWidth="1"/>
    <col min="5382" max="5382" width="15.28515625" style="250" customWidth="1"/>
    <col min="5383" max="5383" width="10.85546875" style="250" customWidth="1"/>
    <col min="5384" max="5384" width="14.42578125" style="250" customWidth="1"/>
    <col min="5385" max="5632" width="9.140625" style="250"/>
    <col min="5633" max="5633" width="7.28515625" style="250" customWidth="1"/>
    <col min="5634" max="5634" width="0.5703125" style="250" customWidth="1"/>
    <col min="5635" max="5635" width="10.85546875" style="250" customWidth="1"/>
    <col min="5636" max="5636" width="13" style="250" customWidth="1"/>
    <col min="5637" max="5637" width="20" style="250" customWidth="1"/>
    <col min="5638" max="5638" width="15.28515625" style="250" customWidth="1"/>
    <col min="5639" max="5639" width="10.85546875" style="250" customWidth="1"/>
    <col min="5640" max="5640" width="14.42578125" style="250" customWidth="1"/>
    <col min="5641" max="5888" width="9.140625" style="250"/>
    <col min="5889" max="5889" width="7.28515625" style="250" customWidth="1"/>
    <col min="5890" max="5890" width="0.5703125" style="250" customWidth="1"/>
    <col min="5891" max="5891" width="10.85546875" style="250" customWidth="1"/>
    <col min="5892" max="5892" width="13" style="250" customWidth="1"/>
    <col min="5893" max="5893" width="20" style="250" customWidth="1"/>
    <col min="5894" max="5894" width="15.28515625" style="250" customWidth="1"/>
    <col min="5895" max="5895" width="10.85546875" style="250" customWidth="1"/>
    <col min="5896" max="5896" width="14.42578125" style="250" customWidth="1"/>
    <col min="5897" max="6144" width="9.140625" style="250"/>
    <col min="6145" max="6145" width="7.28515625" style="250" customWidth="1"/>
    <col min="6146" max="6146" width="0.5703125" style="250" customWidth="1"/>
    <col min="6147" max="6147" width="10.85546875" style="250" customWidth="1"/>
    <col min="6148" max="6148" width="13" style="250" customWidth="1"/>
    <col min="6149" max="6149" width="20" style="250" customWidth="1"/>
    <col min="6150" max="6150" width="15.28515625" style="250" customWidth="1"/>
    <col min="6151" max="6151" width="10.85546875" style="250" customWidth="1"/>
    <col min="6152" max="6152" width="14.42578125" style="250" customWidth="1"/>
    <col min="6153" max="6400" width="9.140625" style="250"/>
    <col min="6401" max="6401" width="7.28515625" style="250" customWidth="1"/>
    <col min="6402" max="6402" width="0.5703125" style="250" customWidth="1"/>
    <col min="6403" max="6403" width="10.85546875" style="250" customWidth="1"/>
    <col min="6404" max="6404" width="13" style="250" customWidth="1"/>
    <col min="6405" max="6405" width="20" style="250" customWidth="1"/>
    <col min="6406" max="6406" width="15.28515625" style="250" customWidth="1"/>
    <col min="6407" max="6407" width="10.85546875" style="250" customWidth="1"/>
    <col min="6408" max="6408" width="14.42578125" style="250" customWidth="1"/>
    <col min="6409" max="6656" width="9.140625" style="250"/>
    <col min="6657" max="6657" width="7.28515625" style="250" customWidth="1"/>
    <col min="6658" max="6658" width="0.5703125" style="250" customWidth="1"/>
    <col min="6659" max="6659" width="10.85546875" style="250" customWidth="1"/>
    <col min="6660" max="6660" width="13" style="250" customWidth="1"/>
    <col min="6661" max="6661" width="20" style="250" customWidth="1"/>
    <col min="6662" max="6662" width="15.28515625" style="250" customWidth="1"/>
    <col min="6663" max="6663" width="10.85546875" style="250" customWidth="1"/>
    <col min="6664" max="6664" width="14.42578125" style="250" customWidth="1"/>
    <col min="6665" max="6912" width="9.140625" style="250"/>
    <col min="6913" max="6913" width="7.28515625" style="250" customWidth="1"/>
    <col min="6914" max="6914" width="0.5703125" style="250" customWidth="1"/>
    <col min="6915" max="6915" width="10.85546875" style="250" customWidth="1"/>
    <col min="6916" max="6916" width="13" style="250" customWidth="1"/>
    <col min="6917" max="6917" width="20" style="250" customWidth="1"/>
    <col min="6918" max="6918" width="15.28515625" style="250" customWidth="1"/>
    <col min="6919" max="6919" width="10.85546875" style="250" customWidth="1"/>
    <col min="6920" max="6920" width="14.42578125" style="250" customWidth="1"/>
    <col min="6921" max="7168" width="9.140625" style="250"/>
    <col min="7169" max="7169" width="7.28515625" style="250" customWidth="1"/>
    <col min="7170" max="7170" width="0.5703125" style="250" customWidth="1"/>
    <col min="7171" max="7171" width="10.85546875" style="250" customWidth="1"/>
    <col min="7172" max="7172" width="13" style="250" customWidth="1"/>
    <col min="7173" max="7173" width="20" style="250" customWidth="1"/>
    <col min="7174" max="7174" width="15.28515625" style="250" customWidth="1"/>
    <col min="7175" max="7175" width="10.85546875" style="250" customWidth="1"/>
    <col min="7176" max="7176" width="14.42578125" style="250" customWidth="1"/>
    <col min="7177" max="7424" width="9.140625" style="250"/>
    <col min="7425" max="7425" width="7.28515625" style="250" customWidth="1"/>
    <col min="7426" max="7426" width="0.5703125" style="250" customWidth="1"/>
    <col min="7427" max="7427" width="10.85546875" style="250" customWidth="1"/>
    <col min="7428" max="7428" width="13" style="250" customWidth="1"/>
    <col min="7429" max="7429" width="20" style="250" customWidth="1"/>
    <col min="7430" max="7430" width="15.28515625" style="250" customWidth="1"/>
    <col min="7431" max="7431" width="10.85546875" style="250" customWidth="1"/>
    <col min="7432" max="7432" width="14.42578125" style="250" customWidth="1"/>
    <col min="7433" max="7680" width="9.140625" style="250"/>
    <col min="7681" max="7681" width="7.28515625" style="250" customWidth="1"/>
    <col min="7682" max="7682" width="0.5703125" style="250" customWidth="1"/>
    <col min="7683" max="7683" width="10.85546875" style="250" customWidth="1"/>
    <col min="7684" max="7684" width="13" style="250" customWidth="1"/>
    <col min="7685" max="7685" width="20" style="250" customWidth="1"/>
    <col min="7686" max="7686" width="15.28515625" style="250" customWidth="1"/>
    <col min="7687" max="7687" width="10.85546875" style="250" customWidth="1"/>
    <col min="7688" max="7688" width="14.42578125" style="250" customWidth="1"/>
    <col min="7689" max="7936" width="9.140625" style="250"/>
    <col min="7937" max="7937" width="7.28515625" style="250" customWidth="1"/>
    <col min="7938" max="7938" width="0.5703125" style="250" customWidth="1"/>
    <col min="7939" max="7939" width="10.85546875" style="250" customWidth="1"/>
    <col min="7940" max="7940" width="13" style="250" customWidth="1"/>
    <col min="7941" max="7941" width="20" style="250" customWidth="1"/>
    <col min="7942" max="7942" width="15.28515625" style="250" customWidth="1"/>
    <col min="7943" max="7943" width="10.85546875" style="250" customWidth="1"/>
    <col min="7944" max="7944" width="14.42578125" style="250" customWidth="1"/>
    <col min="7945" max="8192" width="9.140625" style="250"/>
    <col min="8193" max="8193" width="7.28515625" style="250" customWidth="1"/>
    <col min="8194" max="8194" width="0.5703125" style="250" customWidth="1"/>
    <col min="8195" max="8195" width="10.85546875" style="250" customWidth="1"/>
    <col min="8196" max="8196" width="13" style="250" customWidth="1"/>
    <col min="8197" max="8197" width="20" style="250" customWidth="1"/>
    <col min="8198" max="8198" width="15.28515625" style="250" customWidth="1"/>
    <col min="8199" max="8199" width="10.85546875" style="250" customWidth="1"/>
    <col min="8200" max="8200" width="14.42578125" style="250" customWidth="1"/>
    <col min="8201" max="8448" width="9.140625" style="250"/>
    <col min="8449" max="8449" width="7.28515625" style="250" customWidth="1"/>
    <col min="8450" max="8450" width="0.5703125" style="250" customWidth="1"/>
    <col min="8451" max="8451" width="10.85546875" style="250" customWidth="1"/>
    <col min="8452" max="8452" width="13" style="250" customWidth="1"/>
    <col min="8453" max="8453" width="20" style="250" customWidth="1"/>
    <col min="8454" max="8454" width="15.28515625" style="250" customWidth="1"/>
    <col min="8455" max="8455" width="10.85546875" style="250" customWidth="1"/>
    <col min="8456" max="8456" width="14.42578125" style="250" customWidth="1"/>
    <col min="8457" max="8704" width="9.140625" style="250"/>
    <col min="8705" max="8705" width="7.28515625" style="250" customWidth="1"/>
    <col min="8706" max="8706" width="0.5703125" style="250" customWidth="1"/>
    <col min="8707" max="8707" width="10.85546875" style="250" customWidth="1"/>
    <col min="8708" max="8708" width="13" style="250" customWidth="1"/>
    <col min="8709" max="8709" width="20" style="250" customWidth="1"/>
    <col min="8710" max="8710" width="15.28515625" style="250" customWidth="1"/>
    <col min="8711" max="8711" width="10.85546875" style="250" customWidth="1"/>
    <col min="8712" max="8712" width="14.42578125" style="250" customWidth="1"/>
    <col min="8713" max="8960" width="9.140625" style="250"/>
    <col min="8961" max="8961" width="7.28515625" style="250" customWidth="1"/>
    <col min="8962" max="8962" width="0.5703125" style="250" customWidth="1"/>
    <col min="8963" max="8963" width="10.85546875" style="250" customWidth="1"/>
    <col min="8964" max="8964" width="13" style="250" customWidth="1"/>
    <col min="8965" max="8965" width="20" style="250" customWidth="1"/>
    <col min="8966" max="8966" width="15.28515625" style="250" customWidth="1"/>
    <col min="8967" max="8967" width="10.85546875" style="250" customWidth="1"/>
    <col min="8968" max="8968" width="14.42578125" style="250" customWidth="1"/>
    <col min="8969" max="9216" width="9.140625" style="250"/>
    <col min="9217" max="9217" width="7.28515625" style="250" customWidth="1"/>
    <col min="9218" max="9218" width="0.5703125" style="250" customWidth="1"/>
    <col min="9219" max="9219" width="10.85546875" style="250" customWidth="1"/>
    <col min="9220" max="9220" width="13" style="250" customWidth="1"/>
    <col min="9221" max="9221" width="20" style="250" customWidth="1"/>
    <col min="9222" max="9222" width="15.28515625" style="250" customWidth="1"/>
    <col min="9223" max="9223" width="10.85546875" style="250" customWidth="1"/>
    <col min="9224" max="9224" width="14.42578125" style="250" customWidth="1"/>
    <col min="9225" max="9472" width="9.140625" style="250"/>
    <col min="9473" max="9473" width="7.28515625" style="250" customWidth="1"/>
    <col min="9474" max="9474" width="0.5703125" style="250" customWidth="1"/>
    <col min="9475" max="9475" width="10.85546875" style="250" customWidth="1"/>
    <col min="9476" max="9476" width="13" style="250" customWidth="1"/>
    <col min="9477" max="9477" width="20" style="250" customWidth="1"/>
    <col min="9478" max="9478" width="15.28515625" style="250" customWidth="1"/>
    <col min="9479" max="9479" width="10.85546875" style="250" customWidth="1"/>
    <col min="9480" max="9480" width="14.42578125" style="250" customWidth="1"/>
    <col min="9481" max="9728" width="9.140625" style="250"/>
    <col min="9729" max="9729" width="7.28515625" style="250" customWidth="1"/>
    <col min="9730" max="9730" width="0.5703125" style="250" customWidth="1"/>
    <col min="9731" max="9731" width="10.85546875" style="250" customWidth="1"/>
    <col min="9732" max="9732" width="13" style="250" customWidth="1"/>
    <col min="9733" max="9733" width="20" style="250" customWidth="1"/>
    <col min="9734" max="9734" width="15.28515625" style="250" customWidth="1"/>
    <col min="9735" max="9735" width="10.85546875" style="250" customWidth="1"/>
    <col min="9736" max="9736" width="14.42578125" style="250" customWidth="1"/>
    <col min="9737" max="9984" width="9.140625" style="250"/>
    <col min="9985" max="9985" width="7.28515625" style="250" customWidth="1"/>
    <col min="9986" max="9986" width="0.5703125" style="250" customWidth="1"/>
    <col min="9987" max="9987" width="10.85546875" style="250" customWidth="1"/>
    <col min="9988" max="9988" width="13" style="250" customWidth="1"/>
    <col min="9989" max="9989" width="20" style="250" customWidth="1"/>
    <col min="9990" max="9990" width="15.28515625" style="250" customWidth="1"/>
    <col min="9991" max="9991" width="10.85546875" style="250" customWidth="1"/>
    <col min="9992" max="9992" width="14.42578125" style="250" customWidth="1"/>
    <col min="9993" max="10240" width="9.140625" style="250"/>
    <col min="10241" max="10241" width="7.28515625" style="250" customWidth="1"/>
    <col min="10242" max="10242" width="0.5703125" style="250" customWidth="1"/>
    <col min="10243" max="10243" width="10.85546875" style="250" customWidth="1"/>
    <col min="10244" max="10244" width="13" style="250" customWidth="1"/>
    <col min="10245" max="10245" width="20" style="250" customWidth="1"/>
    <col min="10246" max="10246" width="15.28515625" style="250" customWidth="1"/>
    <col min="10247" max="10247" width="10.85546875" style="250" customWidth="1"/>
    <col min="10248" max="10248" width="14.42578125" style="250" customWidth="1"/>
    <col min="10249" max="10496" width="9.140625" style="250"/>
    <col min="10497" max="10497" width="7.28515625" style="250" customWidth="1"/>
    <col min="10498" max="10498" width="0.5703125" style="250" customWidth="1"/>
    <col min="10499" max="10499" width="10.85546875" style="250" customWidth="1"/>
    <col min="10500" max="10500" width="13" style="250" customWidth="1"/>
    <col min="10501" max="10501" width="20" style="250" customWidth="1"/>
    <col min="10502" max="10502" width="15.28515625" style="250" customWidth="1"/>
    <col min="10503" max="10503" width="10.85546875" style="250" customWidth="1"/>
    <col min="10504" max="10504" width="14.42578125" style="250" customWidth="1"/>
    <col min="10505" max="10752" width="9.140625" style="250"/>
    <col min="10753" max="10753" width="7.28515625" style="250" customWidth="1"/>
    <col min="10754" max="10754" width="0.5703125" style="250" customWidth="1"/>
    <col min="10755" max="10755" width="10.85546875" style="250" customWidth="1"/>
    <col min="10756" max="10756" width="13" style="250" customWidth="1"/>
    <col min="10757" max="10757" width="20" style="250" customWidth="1"/>
    <col min="10758" max="10758" width="15.28515625" style="250" customWidth="1"/>
    <col min="10759" max="10759" width="10.85546875" style="250" customWidth="1"/>
    <col min="10760" max="10760" width="14.42578125" style="250" customWidth="1"/>
    <col min="10761" max="11008" width="9.140625" style="250"/>
    <col min="11009" max="11009" width="7.28515625" style="250" customWidth="1"/>
    <col min="11010" max="11010" width="0.5703125" style="250" customWidth="1"/>
    <col min="11011" max="11011" width="10.85546875" style="250" customWidth="1"/>
    <col min="11012" max="11012" width="13" style="250" customWidth="1"/>
    <col min="11013" max="11013" width="20" style="250" customWidth="1"/>
    <col min="11014" max="11014" width="15.28515625" style="250" customWidth="1"/>
    <col min="11015" max="11015" width="10.85546875" style="250" customWidth="1"/>
    <col min="11016" max="11016" width="14.42578125" style="250" customWidth="1"/>
    <col min="11017" max="11264" width="9.140625" style="250"/>
    <col min="11265" max="11265" width="7.28515625" style="250" customWidth="1"/>
    <col min="11266" max="11266" width="0.5703125" style="250" customWidth="1"/>
    <col min="11267" max="11267" width="10.85546875" style="250" customWidth="1"/>
    <col min="11268" max="11268" width="13" style="250" customWidth="1"/>
    <col min="11269" max="11269" width="20" style="250" customWidth="1"/>
    <col min="11270" max="11270" width="15.28515625" style="250" customWidth="1"/>
    <col min="11271" max="11271" width="10.85546875" style="250" customWidth="1"/>
    <col min="11272" max="11272" width="14.42578125" style="250" customWidth="1"/>
    <col min="11273" max="11520" width="9.140625" style="250"/>
    <col min="11521" max="11521" width="7.28515625" style="250" customWidth="1"/>
    <col min="11522" max="11522" width="0.5703125" style="250" customWidth="1"/>
    <col min="11523" max="11523" width="10.85546875" style="250" customWidth="1"/>
    <col min="11524" max="11524" width="13" style="250" customWidth="1"/>
    <col min="11525" max="11525" width="20" style="250" customWidth="1"/>
    <col min="11526" max="11526" width="15.28515625" style="250" customWidth="1"/>
    <col min="11527" max="11527" width="10.85546875" style="250" customWidth="1"/>
    <col min="11528" max="11528" width="14.42578125" style="250" customWidth="1"/>
    <col min="11529" max="11776" width="9.140625" style="250"/>
    <col min="11777" max="11777" width="7.28515625" style="250" customWidth="1"/>
    <col min="11778" max="11778" width="0.5703125" style="250" customWidth="1"/>
    <col min="11779" max="11779" width="10.85546875" style="250" customWidth="1"/>
    <col min="11780" max="11780" width="13" style="250" customWidth="1"/>
    <col min="11781" max="11781" width="20" style="250" customWidth="1"/>
    <col min="11782" max="11782" width="15.28515625" style="250" customWidth="1"/>
    <col min="11783" max="11783" width="10.85546875" style="250" customWidth="1"/>
    <col min="11784" max="11784" width="14.42578125" style="250" customWidth="1"/>
    <col min="11785" max="12032" width="9.140625" style="250"/>
    <col min="12033" max="12033" width="7.28515625" style="250" customWidth="1"/>
    <col min="12034" max="12034" width="0.5703125" style="250" customWidth="1"/>
    <col min="12035" max="12035" width="10.85546875" style="250" customWidth="1"/>
    <col min="12036" max="12036" width="13" style="250" customWidth="1"/>
    <col min="12037" max="12037" width="20" style="250" customWidth="1"/>
    <col min="12038" max="12038" width="15.28515625" style="250" customWidth="1"/>
    <col min="12039" max="12039" width="10.85546875" style="250" customWidth="1"/>
    <col min="12040" max="12040" width="14.42578125" style="250" customWidth="1"/>
    <col min="12041" max="12288" width="9.140625" style="250"/>
    <col min="12289" max="12289" width="7.28515625" style="250" customWidth="1"/>
    <col min="12290" max="12290" width="0.5703125" style="250" customWidth="1"/>
    <col min="12291" max="12291" width="10.85546875" style="250" customWidth="1"/>
    <col min="12292" max="12292" width="13" style="250" customWidth="1"/>
    <col min="12293" max="12293" width="20" style="250" customWidth="1"/>
    <col min="12294" max="12294" width="15.28515625" style="250" customWidth="1"/>
    <col min="12295" max="12295" width="10.85546875" style="250" customWidth="1"/>
    <col min="12296" max="12296" width="14.42578125" style="250" customWidth="1"/>
    <col min="12297" max="12544" width="9.140625" style="250"/>
    <col min="12545" max="12545" width="7.28515625" style="250" customWidth="1"/>
    <col min="12546" max="12546" width="0.5703125" style="250" customWidth="1"/>
    <col min="12547" max="12547" width="10.85546875" style="250" customWidth="1"/>
    <col min="12548" max="12548" width="13" style="250" customWidth="1"/>
    <col min="12549" max="12549" width="20" style="250" customWidth="1"/>
    <col min="12550" max="12550" width="15.28515625" style="250" customWidth="1"/>
    <col min="12551" max="12551" width="10.85546875" style="250" customWidth="1"/>
    <col min="12552" max="12552" width="14.42578125" style="250" customWidth="1"/>
    <col min="12553" max="12800" width="9.140625" style="250"/>
    <col min="12801" max="12801" width="7.28515625" style="250" customWidth="1"/>
    <col min="12802" max="12802" width="0.5703125" style="250" customWidth="1"/>
    <col min="12803" max="12803" width="10.85546875" style="250" customWidth="1"/>
    <col min="12804" max="12804" width="13" style="250" customWidth="1"/>
    <col min="12805" max="12805" width="20" style="250" customWidth="1"/>
    <col min="12806" max="12806" width="15.28515625" style="250" customWidth="1"/>
    <col min="12807" max="12807" width="10.85546875" style="250" customWidth="1"/>
    <col min="12808" max="12808" width="14.42578125" style="250" customWidth="1"/>
    <col min="12809" max="13056" width="9.140625" style="250"/>
    <col min="13057" max="13057" width="7.28515625" style="250" customWidth="1"/>
    <col min="13058" max="13058" width="0.5703125" style="250" customWidth="1"/>
    <col min="13059" max="13059" width="10.85546875" style="250" customWidth="1"/>
    <col min="13060" max="13060" width="13" style="250" customWidth="1"/>
    <col min="13061" max="13061" width="20" style="250" customWidth="1"/>
    <col min="13062" max="13062" width="15.28515625" style="250" customWidth="1"/>
    <col min="13063" max="13063" width="10.85546875" style="250" customWidth="1"/>
    <col min="13064" max="13064" width="14.42578125" style="250" customWidth="1"/>
    <col min="13065" max="13312" width="9.140625" style="250"/>
    <col min="13313" max="13313" width="7.28515625" style="250" customWidth="1"/>
    <col min="13314" max="13314" width="0.5703125" style="250" customWidth="1"/>
    <col min="13315" max="13315" width="10.85546875" style="250" customWidth="1"/>
    <col min="13316" max="13316" width="13" style="250" customWidth="1"/>
    <col min="13317" max="13317" width="20" style="250" customWidth="1"/>
    <col min="13318" max="13318" width="15.28515625" style="250" customWidth="1"/>
    <col min="13319" max="13319" width="10.85546875" style="250" customWidth="1"/>
    <col min="13320" max="13320" width="14.42578125" style="250" customWidth="1"/>
    <col min="13321" max="13568" width="9.140625" style="250"/>
    <col min="13569" max="13569" width="7.28515625" style="250" customWidth="1"/>
    <col min="13570" max="13570" width="0.5703125" style="250" customWidth="1"/>
    <col min="13571" max="13571" width="10.85546875" style="250" customWidth="1"/>
    <col min="13572" max="13572" width="13" style="250" customWidth="1"/>
    <col min="13573" max="13573" width="20" style="250" customWidth="1"/>
    <col min="13574" max="13574" width="15.28515625" style="250" customWidth="1"/>
    <col min="13575" max="13575" width="10.85546875" style="250" customWidth="1"/>
    <col min="13576" max="13576" width="14.42578125" style="250" customWidth="1"/>
    <col min="13577" max="13824" width="9.140625" style="250"/>
    <col min="13825" max="13825" width="7.28515625" style="250" customWidth="1"/>
    <col min="13826" max="13826" width="0.5703125" style="250" customWidth="1"/>
    <col min="13827" max="13827" width="10.85546875" style="250" customWidth="1"/>
    <col min="13828" max="13828" width="13" style="250" customWidth="1"/>
    <col min="13829" max="13829" width="20" style="250" customWidth="1"/>
    <col min="13830" max="13830" width="15.28515625" style="250" customWidth="1"/>
    <col min="13831" max="13831" width="10.85546875" style="250" customWidth="1"/>
    <col min="13832" max="13832" width="14.42578125" style="250" customWidth="1"/>
    <col min="13833" max="14080" width="9.140625" style="250"/>
    <col min="14081" max="14081" width="7.28515625" style="250" customWidth="1"/>
    <col min="14082" max="14082" width="0.5703125" style="250" customWidth="1"/>
    <col min="14083" max="14083" width="10.85546875" style="250" customWidth="1"/>
    <col min="14084" max="14084" width="13" style="250" customWidth="1"/>
    <col min="14085" max="14085" width="20" style="250" customWidth="1"/>
    <col min="14086" max="14086" width="15.28515625" style="250" customWidth="1"/>
    <col min="14087" max="14087" width="10.85546875" style="250" customWidth="1"/>
    <col min="14088" max="14088" width="14.42578125" style="250" customWidth="1"/>
    <col min="14089" max="14336" width="9.140625" style="250"/>
    <col min="14337" max="14337" width="7.28515625" style="250" customWidth="1"/>
    <col min="14338" max="14338" width="0.5703125" style="250" customWidth="1"/>
    <col min="14339" max="14339" width="10.85546875" style="250" customWidth="1"/>
    <col min="14340" max="14340" width="13" style="250" customWidth="1"/>
    <col min="14341" max="14341" width="20" style="250" customWidth="1"/>
    <col min="14342" max="14342" width="15.28515625" style="250" customWidth="1"/>
    <col min="14343" max="14343" width="10.85546875" style="250" customWidth="1"/>
    <col min="14344" max="14344" width="14.42578125" style="250" customWidth="1"/>
    <col min="14345" max="14592" width="9.140625" style="250"/>
    <col min="14593" max="14593" width="7.28515625" style="250" customWidth="1"/>
    <col min="14594" max="14594" width="0.5703125" style="250" customWidth="1"/>
    <col min="14595" max="14595" width="10.85546875" style="250" customWidth="1"/>
    <col min="14596" max="14596" width="13" style="250" customWidth="1"/>
    <col min="14597" max="14597" width="20" style="250" customWidth="1"/>
    <col min="14598" max="14598" width="15.28515625" style="250" customWidth="1"/>
    <col min="14599" max="14599" width="10.85546875" style="250" customWidth="1"/>
    <col min="14600" max="14600" width="14.42578125" style="250" customWidth="1"/>
    <col min="14601" max="14848" width="9.140625" style="250"/>
    <col min="14849" max="14849" width="7.28515625" style="250" customWidth="1"/>
    <col min="14850" max="14850" width="0.5703125" style="250" customWidth="1"/>
    <col min="14851" max="14851" width="10.85546875" style="250" customWidth="1"/>
    <col min="14852" max="14852" width="13" style="250" customWidth="1"/>
    <col min="14853" max="14853" width="20" style="250" customWidth="1"/>
    <col min="14854" max="14854" width="15.28515625" style="250" customWidth="1"/>
    <col min="14855" max="14855" width="10.85546875" style="250" customWidth="1"/>
    <col min="14856" max="14856" width="14.42578125" style="250" customWidth="1"/>
    <col min="14857" max="15104" width="9.140625" style="250"/>
    <col min="15105" max="15105" width="7.28515625" style="250" customWidth="1"/>
    <col min="15106" max="15106" width="0.5703125" style="250" customWidth="1"/>
    <col min="15107" max="15107" width="10.85546875" style="250" customWidth="1"/>
    <col min="15108" max="15108" width="13" style="250" customWidth="1"/>
    <col min="15109" max="15109" width="20" style="250" customWidth="1"/>
    <col min="15110" max="15110" width="15.28515625" style="250" customWidth="1"/>
    <col min="15111" max="15111" width="10.85546875" style="250" customWidth="1"/>
    <col min="15112" max="15112" width="14.42578125" style="250" customWidth="1"/>
    <col min="15113" max="15360" width="9.140625" style="250"/>
    <col min="15361" max="15361" width="7.28515625" style="250" customWidth="1"/>
    <col min="15362" max="15362" width="0.5703125" style="250" customWidth="1"/>
    <col min="15363" max="15363" width="10.85546875" style="250" customWidth="1"/>
    <col min="15364" max="15364" width="13" style="250" customWidth="1"/>
    <col min="15365" max="15365" width="20" style="250" customWidth="1"/>
    <col min="15366" max="15366" width="15.28515625" style="250" customWidth="1"/>
    <col min="15367" max="15367" width="10.85546875" style="250" customWidth="1"/>
    <col min="15368" max="15368" width="14.42578125" style="250" customWidth="1"/>
    <col min="15369" max="15616" width="9.140625" style="250"/>
    <col min="15617" max="15617" width="7.28515625" style="250" customWidth="1"/>
    <col min="15618" max="15618" width="0.5703125" style="250" customWidth="1"/>
    <col min="15619" max="15619" width="10.85546875" style="250" customWidth="1"/>
    <col min="15620" max="15620" width="13" style="250" customWidth="1"/>
    <col min="15621" max="15621" width="20" style="250" customWidth="1"/>
    <col min="15622" max="15622" width="15.28515625" style="250" customWidth="1"/>
    <col min="15623" max="15623" width="10.85546875" style="250" customWidth="1"/>
    <col min="15624" max="15624" width="14.42578125" style="250" customWidth="1"/>
    <col min="15625" max="15872" width="9.140625" style="250"/>
    <col min="15873" max="15873" width="7.28515625" style="250" customWidth="1"/>
    <col min="15874" max="15874" width="0.5703125" style="250" customWidth="1"/>
    <col min="15875" max="15875" width="10.85546875" style="250" customWidth="1"/>
    <col min="15876" max="15876" width="13" style="250" customWidth="1"/>
    <col min="15877" max="15877" width="20" style="250" customWidth="1"/>
    <col min="15878" max="15878" width="15.28515625" style="250" customWidth="1"/>
    <col min="15879" max="15879" width="10.85546875" style="250" customWidth="1"/>
    <col min="15880" max="15880" width="14.42578125" style="250" customWidth="1"/>
    <col min="15881" max="16128" width="9.140625" style="250"/>
    <col min="16129" max="16129" width="7.28515625" style="250" customWidth="1"/>
    <col min="16130" max="16130" width="0.5703125" style="250" customWidth="1"/>
    <col min="16131" max="16131" width="10.85546875" style="250" customWidth="1"/>
    <col min="16132" max="16132" width="13" style="250" customWidth="1"/>
    <col min="16133" max="16133" width="20" style="250" customWidth="1"/>
    <col min="16134" max="16134" width="15.28515625" style="250" customWidth="1"/>
    <col min="16135" max="16135" width="10.85546875" style="250" customWidth="1"/>
    <col min="16136" max="16136" width="14.42578125" style="250" customWidth="1"/>
    <col min="16137" max="16384" width="9.140625" style="250"/>
  </cols>
  <sheetData>
    <row r="1" spans="1:8" s="121" customFormat="1" ht="12.75" x14ac:dyDescent="0.2">
      <c r="H1" s="122" t="s">
        <v>421</v>
      </c>
    </row>
    <row r="2" spans="1:8" ht="5.25" customHeight="1" x14ac:dyDescent="0.25"/>
    <row r="3" spans="1:8" x14ac:dyDescent="0.25">
      <c r="H3" s="251" t="s">
        <v>415</v>
      </c>
    </row>
    <row r="5" spans="1:8" ht="16.5" x14ac:dyDescent="0.25">
      <c r="A5" s="530" t="s">
        <v>338</v>
      </c>
      <c r="B5" s="530"/>
      <c r="C5" s="530"/>
      <c r="D5" s="530"/>
      <c r="E5" s="530"/>
      <c r="F5" s="530"/>
      <c r="G5" s="530"/>
      <c r="H5" s="530"/>
    </row>
    <row r="6" spans="1:8" ht="16.5" x14ac:dyDescent="0.25">
      <c r="A6" s="530" t="s">
        <v>339</v>
      </c>
      <c r="B6" s="530"/>
      <c r="C6" s="530"/>
      <c r="D6" s="530"/>
      <c r="E6" s="530"/>
      <c r="F6" s="530"/>
      <c r="G6" s="530"/>
      <c r="H6" s="530"/>
    </row>
    <row r="8" spans="1:8" ht="16.5" x14ac:dyDescent="0.25">
      <c r="A8" s="530" t="s">
        <v>340</v>
      </c>
      <c r="B8" s="530"/>
      <c r="C8" s="530"/>
      <c r="D8" s="530"/>
      <c r="E8" s="530"/>
      <c r="F8" s="530"/>
      <c r="G8" s="530"/>
      <c r="H8" s="530"/>
    </row>
    <row r="9" spans="1:8" ht="16.5" x14ac:dyDescent="0.25">
      <c r="A9" s="530" t="s">
        <v>341</v>
      </c>
      <c r="B9" s="530"/>
      <c r="C9" s="530"/>
      <c r="D9" s="530"/>
      <c r="E9" s="530"/>
      <c r="F9" s="530"/>
      <c r="G9" s="530"/>
      <c r="H9" s="530"/>
    </row>
    <row r="10" spans="1:8" ht="16.5" x14ac:dyDescent="0.25">
      <c r="A10" s="530" t="s">
        <v>604</v>
      </c>
      <c r="B10" s="530"/>
      <c r="C10" s="530"/>
      <c r="D10" s="530"/>
      <c r="E10" s="530"/>
      <c r="F10" s="530"/>
      <c r="G10" s="530"/>
      <c r="H10" s="530"/>
    </row>
    <row r="12" spans="1:8" ht="79.5" customHeight="1" x14ac:dyDescent="0.25">
      <c r="A12" s="524"/>
      <c r="B12" s="526" t="s">
        <v>342</v>
      </c>
      <c r="C12" s="527"/>
      <c r="D12" s="524" t="s">
        <v>343</v>
      </c>
      <c r="E12" s="524" t="s">
        <v>344</v>
      </c>
      <c r="F12" s="252" t="s">
        <v>345</v>
      </c>
      <c r="G12" s="252" t="s">
        <v>346</v>
      </c>
      <c r="H12" s="252" t="s">
        <v>347</v>
      </c>
    </row>
    <row r="13" spans="1:8" x14ac:dyDescent="0.25">
      <c r="A13" s="525"/>
      <c r="B13" s="528"/>
      <c r="C13" s="529"/>
      <c r="D13" s="525"/>
      <c r="E13" s="525"/>
      <c r="F13" s="253" t="s">
        <v>348</v>
      </c>
      <c r="G13" s="253" t="s">
        <v>349</v>
      </c>
      <c r="H13" s="253" t="s">
        <v>350</v>
      </c>
    </row>
    <row r="14" spans="1:8" x14ac:dyDescent="0.25">
      <c r="A14" s="253">
        <v>1</v>
      </c>
      <c r="B14" s="522">
        <v>2</v>
      </c>
      <c r="C14" s="523"/>
      <c r="D14" s="253">
        <v>3</v>
      </c>
      <c r="E14" s="253">
        <v>4</v>
      </c>
      <c r="F14" s="253">
        <v>5</v>
      </c>
      <c r="G14" s="253">
        <v>6</v>
      </c>
      <c r="H14" s="253" t="s">
        <v>351</v>
      </c>
    </row>
    <row r="15" spans="1:8" x14ac:dyDescent="0.25">
      <c r="A15" s="318"/>
      <c r="B15" s="254"/>
      <c r="C15" s="369">
        <v>1150</v>
      </c>
      <c r="D15" s="253" t="s">
        <v>168</v>
      </c>
      <c r="E15" s="253" t="s">
        <v>352</v>
      </c>
      <c r="F15" s="253">
        <v>800</v>
      </c>
      <c r="G15" s="253"/>
      <c r="H15" s="253"/>
    </row>
    <row r="16" spans="1:8" x14ac:dyDescent="0.25">
      <c r="A16" s="370"/>
      <c r="B16" s="254"/>
      <c r="C16" s="369">
        <v>750</v>
      </c>
      <c r="D16" s="253">
        <v>1</v>
      </c>
      <c r="E16" s="253" t="s">
        <v>352</v>
      </c>
      <c r="F16" s="253">
        <v>600</v>
      </c>
      <c r="G16" s="253"/>
      <c r="H16" s="253"/>
    </row>
    <row r="17" spans="1:8" x14ac:dyDescent="0.25">
      <c r="A17" s="370"/>
      <c r="B17" s="371"/>
      <c r="C17" s="515" t="s">
        <v>353</v>
      </c>
      <c r="D17" s="513">
        <v>1</v>
      </c>
      <c r="E17" s="253" t="s">
        <v>352</v>
      </c>
      <c r="F17" s="253">
        <v>400</v>
      </c>
      <c r="G17" s="253"/>
      <c r="H17" s="253"/>
    </row>
    <row r="18" spans="1:8" x14ac:dyDescent="0.25">
      <c r="A18" s="370"/>
      <c r="B18" s="372"/>
      <c r="C18" s="517"/>
      <c r="D18" s="514"/>
      <c r="E18" s="253" t="s">
        <v>354</v>
      </c>
      <c r="F18" s="253">
        <v>300</v>
      </c>
      <c r="G18" s="253"/>
      <c r="H18" s="253"/>
    </row>
    <row r="19" spans="1:8" x14ac:dyDescent="0.25">
      <c r="A19" s="370"/>
      <c r="B19" s="371"/>
      <c r="C19" s="515">
        <v>330</v>
      </c>
      <c r="D19" s="513">
        <v>1</v>
      </c>
      <c r="E19" s="253" t="s">
        <v>352</v>
      </c>
      <c r="F19" s="253">
        <v>230</v>
      </c>
      <c r="G19" s="253"/>
      <c r="H19" s="253"/>
    </row>
    <row r="20" spans="1:8" x14ac:dyDescent="0.25">
      <c r="A20" s="370"/>
      <c r="B20" s="373"/>
      <c r="C20" s="516"/>
      <c r="D20" s="514"/>
      <c r="E20" s="253" t="s">
        <v>354</v>
      </c>
      <c r="F20" s="253">
        <v>170</v>
      </c>
      <c r="G20" s="253"/>
      <c r="H20" s="253"/>
    </row>
    <row r="21" spans="1:8" x14ac:dyDescent="0.25">
      <c r="A21" s="370" t="s">
        <v>355</v>
      </c>
      <c r="B21" s="373"/>
      <c r="C21" s="516"/>
      <c r="D21" s="513">
        <v>2</v>
      </c>
      <c r="E21" s="253" t="s">
        <v>352</v>
      </c>
      <c r="F21" s="253">
        <v>290</v>
      </c>
      <c r="G21" s="253"/>
      <c r="H21" s="253"/>
    </row>
    <row r="22" spans="1:8" x14ac:dyDescent="0.25">
      <c r="A22" s="370"/>
      <c r="B22" s="372"/>
      <c r="C22" s="517"/>
      <c r="D22" s="514"/>
      <c r="E22" s="253" t="s">
        <v>354</v>
      </c>
      <c r="F22" s="253">
        <v>210</v>
      </c>
      <c r="G22" s="253"/>
      <c r="H22" s="253"/>
    </row>
    <row r="23" spans="1:8" x14ac:dyDescent="0.25">
      <c r="A23" s="370"/>
      <c r="B23" s="371"/>
      <c r="C23" s="515">
        <v>220</v>
      </c>
      <c r="D23" s="513">
        <v>1</v>
      </c>
      <c r="E23" s="253" t="s">
        <v>356</v>
      </c>
      <c r="F23" s="253">
        <v>260</v>
      </c>
      <c r="G23" s="253"/>
      <c r="H23" s="253"/>
    </row>
    <row r="24" spans="1:8" x14ac:dyDescent="0.25">
      <c r="A24" s="370"/>
      <c r="B24" s="373"/>
      <c r="C24" s="516"/>
      <c r="D24" s="518"/>
      <c r="E24" s="253" t="s">
        <v>352</v>
      </c>
      <c r="F24" s="253">
        <v>210</v>
      </c>
      <c r="G24" s="253"/>
      <c r="H24" s="253"/>
    </row>
    <row r="25" spans="1:8" x14ac:dyDescent="0.25">
      <c r="A25" s="370"/>
      <c r="B25" s="373"/>
      <c r="C25" s="516"/>
      <c r="D25" s="514"/>
      <c r="E25" s="253" t="s">
        <v>354</v>
      </c>
      <c r="F25" s="253">
        <v>140</v>
      </c>
      <c r="G25" s="253"/>
      <c r="H25" s="253"/>
    </row>
    <row r="26" spans="1:8" x14ac:dyDescent="0.25">
      <c r="A26" s="370"/>
      <c r="B26" s="373"/>
      <c r="C26" s="516"/>
      <c r="D26" s="513">
        <v>2</v>
      </c>
      <c r="E26" s="253" t="s">
        <v>352</v>
      </c>
      <c r="F26" s="253">
        <v>270</v>
      </c>
      <c r="G26" s="253"/>
      <c r="H26" s="253"/>
    </row>
    <row r="27" spans="1:8" x14ac:dyDescent="0.25">
      <c r="A27" s="370"/>
      <c r="B27" s="372"/>
      <c r="C27" s="517"/>
      <c r="D27" s="514"/>
      <c r="E27" s="253" t="s">
        <v>354</v>
      </c>
      <c r="F27" s="253">
        <v>180</v>
      </c>
      <c r="G27" s="253"/>
      <c r="H27" s="253"/>
    </row>
    <row r="28" spans="1:8" x14ac:dyDescent="0.25">
      <c r="A28" s="370"/>
      <c r="B28" s="371"/>
      <c r="C28" s="515" t="s">
        <v>357</v>
      </c>
      <c r="D28" s="513">
        <v>1</v>
      </c>
      <c r="E28" s="253" t="s">
        <v>356</v>
      </c>
      <c r="F28" s="253">
        <v>180</v>
      </c>
      <c r="G28" s="253"/>
      <c r="H28" s="253"/>
    </row>
    <row r="29" spans="1:8" x14ac:dyDescent="0.25">
      <c r="A29" s="370"/>
      <c r="B29" s="373"/>
      <c r="C29" s="516"/>
      <c r="D29" s="518"/>
      <c r="E29" s="253" t="s">
        <v>352</v>
      </c>
      <c r="F29" s="253">
        <v>160</v>
      </c>
      <c r="G29" s="253"/>
      <c r="H29" s="253"/>
    </row>
    <row r="30" spans="1:8" x14ac:dyDescent="0.25">
      <c r="A30" s="370"/>
      <c r="B30" s="373"/>
      <c r="C30" s="516"/>
      <c r="D30" s="514"/>
      <c r="E30" s="253" t="s">
        <v>354</v>
      </c>
      <c r="F30" s="253">
        <v>130</v>
      </c>
      <c r="G30" s="253"/>
      <c r="H30" s="253"/>
    </row>
    <row r="31" spans="1:8" x14ac:dyDescent="0.25">
      <c r="A31" s="370"/>
      <c r="B31" s="373"/>
      <c r="C31" s="516"/>
      <c r="D31" s="513">
        <v>2</v>
      </c>
      <c r="E31" s="253" t="s">
        <v>352</v>
      </c>
      <c r="F31" s="253">
        <v>190</v>
      </c>
      <c r="G31" s="253"/>
      <c r="H31" s="253"/>
    </row>
    <row r="32" spans="1:8" x14ac:dyDescent="0.25">
      <c r="A32" s="319"/>
      <c r="B32" s="372"/>
      <c r="C32" s="517"/>
      <c r="D32" s="514"/>
      <c r="E32" s="253" t="s">
        <v>354</v>
      </c>
      <c r="F32" s="253">
        <v>160</v>
      </c>
      <c r="G32" s="253"/>
      <c r="H32" s="253"/>
    </row>
    <row r="33" spans="1:8" x14ac:dyDescent="0.25">
      <c r="A33" s="513" t="s">
        <v>358</v>
      </c>
      <c r="B33" s="254"/>
      <c r="C33" s="369">
        <v>220</v>
      </c>
      <c r="D33" s="253" t="s">
        <v>168</v>
      </c>
      <c r="E33" s="253" t="s">
        <v>168</v>
      </c>
      <c r="F33" s="253">
        <v>3000</v>
      </c>
      <c r="G33" s="253"/>
      <c r="H33" s="253"/>
    </row>
    <row r="34" spans="1:8" x14ac:dyDescent="0.25">
      <c r="A34" s="514"/>
      <c r="B34" s="254"/>
      <c r="C34" s="369">
        <v>110</v>
      </c>
      <c r="D34" s="253" t="s">
        <v>168</v>
      </c>
      <c r="E34" s="253" t="s">
        <v>168</v>
      </c>
      <c r="F34" s="253">
        <v>2300</v>
      </c>
      <c r="G34" s="253"/>
      <c r="H34" s="253"/>
    </row>
    <row r="35" spans="1:8" x14ac:dyDescent="0.25">
      <c r="A35" s="374"/>
      <c r="B35" s="375"/>
      <c r="C35" s="375" t="s">
        <v>359</v>
      </c>
      <c r="D35" s="376"/>
      <c r="E35" s="376"/>
      <c r="F35" s="376"/>
      <c r="G35" s="376"/>
      <c r="H35" s="317"/>
    </row>
    <row r="36" spans="1:8" x14ac:dyDescent="0.25">
      <c r="A36" s="370"/>
      <c r="B36" s="371"/>
      <c r="C36" s="515">
        <v>35</v>
      </c>
      <c r="D36" s="513">
        <v>1</v>
      </c>
      <c r="E36" s="253" t="s">
        <v>356</v>
      </c>
      <c r="F36" s="253">
        <v>170</v>
      </c>
      <c r="G36" s="253"/>
      <c r="H36" s="253"/>
    </row>
    <row r="37" spans="1:8" x14ac:dyDescent="0.25">
      <c r="A37" s="370"/>
      <c r="B37" s="373"/>
      <c r="C37" s="516"/>
      <c r="D37" s="518"/>
      <c r="E37" s="253" t="s">
        <v>352</v>
      </c>
      <c r="F37" s="253">
        <v>140</v>
      </c>
      <c r="G37" s="253"/>
      <c r="H37" s="253"/>
    </row>
    <row r="38" spans="1:8" x14ac:dyDescent="0.25">
      <c r="A38" s="370"/>
      <c r="B38" s="373"/>
      <c r="C38" s="516"/>
      <c r="D38" s="514"/>
      <c r="E38" s="253" t="s">
        <v>354</v>
      </c>
      <c r="F38" s="253">
        <v>120</v>
      </c>
      <c r="G38" s="253"/>
      <c r="H38" s="253"/>
    </row>
    <row r="39" spans="1:8" x14ac:dyDescent="0.25">
      <c r="A39" s="370" t="s">
        <v>355</v>
      </c>
      <c r="B39" s="373"/>
      <c r="C39" s="516"/>
      <c r="D39" s="513">
        <v>2</v>
      </c>
      <c r="E39" s="253" t="s">
        <v>352</v>
      </c>
      <c r="F39" s="253">
        <v>180</v>
      </c>
      <c r="G39" s="253"/>
      <c r="H39" s="253"/>
    </row>
    <row r="40" spans="1:8" x14ac:dyDescent="0.25">
      <c r="A40" s="370"/>
      <c r="B40" s="372"/>
      <c r="C40" s="517"/>
      <c r="D40" s="514"/>
      <c r="E40" s="253" t="s">
        <v>354</v>
      </c>
      <c r="F40" s="253">
        <v>150</v>
      </c>
      <c r="G40" s="253"/>
      <c r="H40" s="253"/>
    </row>
    <row r="41" spans="1:8" x14ac:dyDescent="0.25">
      <c r="A41" s="370"/>
      <c r="B41" s="371"/>
      <c r="C41" s="519" t="s">
        <v>360</v>
      </c>
      <c r="D41" s="513" t="s">
        <v>168</v>
      </c>
      <c r="E41" s="377" t="s">
        <v>356</v>
      </c>
      <c r="F41" s="253">
        <v>160</v>
      </c>
      <c r="G41" s="378"/>
      <c r="H41" s="378"/>
    </row>
    <row r="42" spans="1:8" ht="31.5" x14ac:dyDescent="0.25">
      <c r="A42" s="370"/>
      <c r="B42" s="373"/>
      <c r="C42" s="520"/>
      <c r="D42" s="518"/>
      <c r="E42" s="377" t="s">
        <v>361</v>
      </c>
      <c r="F42" s="378">
        <v>140</v>
      </c>
      <c r="G42" s="253"/>
      <c r="H42" s="253"/>
    </row>
    <row r="43" spans="1:8" ht="31.5" x14ac:dyDescent="0.25">
      <c r="A43" s="319"/>
      <c r="B43" s="372"/>
      <c r="C43" s="521"/>
      <c r="D43" s="514"/>
      <c r="E43" s="377" t="s">
        <v>362</v>
      </c>
      <c r="F43" s="378">
        <v>110</v>
      </c>
      <c r="G43" s="378"/>
      <c r="H43" s="378"/>
    </row>
    <row r="44" spans="1:8" x14ac:dyDescent="0.25">
      <c r="A44" s="253">
        <v>1</v>
      </c>
      <c r="B44" s="522">
        <v>2</v>
      </c>
      <c r="C44" s="523"/>
      <c r="D44" s="253">
        <v>3</v>
      </c>
      <c r="E44" s="253">
        <v>4</v>
      </c>
      <c r="F44" s="253">
        <v>5</v>
      </c>
      <c r="G44" s="253">
        <v>6</v>
      </c>
      <c r="H44" s="253" t="s">
        <v>351</v>
      </c>
    </row>
    <row r="45" spans="1:8" x14ac:dyDescent="0.25">
      <c r="A45" s="513" t="s">
        <v>358</v>
      </c>
      <c r="B45" s="254"/>
      <c r="C45" s="369" t="s">
        <v>363</v>
      </c>
      <c r="D45" s="253" t="s">
        <v>168</v>
      </c>
      <c r="E45" s="253" t="s">
        <v>168</v>
      </c>
      <c r="F45" s="253">
        <v>470</v>
      </c>
      <c r="G45" s="253"/>
      <c r="H45" s="253"/>
    </row>
    <row r="46" spans="1:8" x14ac:dyDescent="0.25">
      <c r="A46" s="514"/>
      <c r="B46" s="254"/>
      <c r="C46" s="379" t="s">
        <v>364</v>
      </c>
      <c r="D46" s="253" t="s">
        <v>168</v>
      </c>
      <c r="E46" s="253" t="s">
        <v>168</v>
      </c>
      <c r="F46" s="253">
        <v>350</v>
      </c>
      <c r="G46" s="253"/>
      <c r="H46" s="253"/>
    </row>
    <row r="47" spans="1:8" x14ac:dyDescent="0.25">
      <c r="A47" s="374"/>
      <c r="B47" s="375"/>
      <c r="C47" s="375" t="s">
        <v>365</v>
      </c>
      <c r="D47" s="376"/>
      <c r="E47" s="376"/>
      <c r="F47" s="376"/>
      <c r="G47" s="376"/>
      <c r="H47" s="317"/>
    </row>
    <row r="48" spans="1:8" x14ac:dyDescent="0.25">
      <c r="A48" s="370"/>
      <c r="B48" s="371"/>
      <c r="C48" s="519" t="s">
        <v>201</v>
      </c>
      <c r="D48" s="513" t="s">
        <v>168</v>
      </c>
      <c r="E48" s="377" t="s">
        <v>356</v>
      </c>
      <c r="F48" s="253">
        <v>260</v>
      </c>
      <c r="G48" s="378"/>
      <c r="H48" s="378"/>
    </row>
    <row r="49" spans="1:8" ht="31.5" x14ac:dyDescent="0.25">
      <c r="A49" s="370" t="s">
        <v>355</v>
      </c>
      <c r="B49" s="373"/>
      <c r="C49" s="520"/>
      <c r="D49" s="518"/>
      <c r="E49" s="377" t="s">
        <v>361</v>
      </c>
      <c r="F49" s="378">
        <v>220</v>
      </c>
      <c r="G49" s="253"/>
      <c r="H49" s="253"/>
    </row>
    <row r="50" spans="1:8" ht="31.5" x14ac:dyDescent="0.25">
      <c r="A50" s="319"/>
      <c r="B50" s="372"/>
      <c r="C50" s="521"/>
      <c r="D50" s="514"/>
      <c r="E50" s="377" t="s">
        <v>362</v>
      </c>
      <c r="F50" s="378">
        <v>150</v>
      </c>
      <c r="G50" s="378"/>
      <c r="H50" s="378"/>
    </row>
    <row r="51" spans="1:8" x14ac:dyDescent="0.25">
      <c r="A51" s="319" t="s">
        <v>358</v>
      </c>
      <c r="B51" s="254"/>
      <c r="C51" s="380" t="s">
        <v>366</v>
      </c>
      <c r="D51" s="253" t="s">
        <v>168</v>
      </c>
      <c r="E51" s="253"/>
      <c r="F51" s="253">
        <v>270</v>
      </c>
      <c r="G51" s="253"/>
      <c r="H51" s="253"/>
    </row>
    <row r="52" spans="1:8" x14ac:dyDescent="0.25">
      <c r="A52" s="374"/>
      <c r="B52" s="375"/>
      <c r="C52" s="375" t="s">
        <v>367</v>
      </c>
      <c r="D52" s="376"/>
      <c r="E52" s="376"/>
      <c r="F52" s="376"/>
      <c r="G52" s="376"/>
      <c r="H52" s="317"/>
    </row>
    <row r="54" spans="1:8" ht="3" customHeight="1" x14ac:dyDescent="0.25"/>
    <row r="55" spans="1:8" s="258" customFormat="1" ht="15" x14ac:dyDescent="0.25">
      <c r="A55" s="511" t="s">
        <v>368</v>
      </c>
      <c r="B55" s="512"/>
      <c r="C55" s="512"/>
      <c r="D55" s="512"/>
      <c r="E55" s="512"/>
      <c r="F55" s="512"/>
      <c r="G55" s="512"/>
      <c r="H55" s="512"/>
    </row>
    <row r="56" spans="1:8" s="258" customFormat="1" ht="29.25" customHeight="1" x14ac:dyDescent="0.25">
      <c r="A56" s="511" t="s">
        <v>369</v>
      </c>
      <c r="B56" s="512"/>
      <c r="C56" s="512"/>
      <c r="D56" s="512"/>
      <c r="E56" s="512"/>
      <c r="F56" s="512"/>
      <c r="G56" s="512"/>
      <c r="H56" s="512"/>
    </row>
    <row r="57" spans="1:8" s="258" customFormat="1" ht="15" x14ac:dyDescent="0.25">
      <c r="A57" s="511" t="s">
        <v>370</v>
      </c>
      <c r="B57" s="512"/>
      <c r="C57" s="512"/>
      <c r="D57" s="512"/>
      <c r="E57" s="512"/>
      <c r="F57" s="512"/>
      <c r="G57" s="512"/>
      <c r="H57" s="512"/>
    </row>
    <row r="58" spans="1:8" s="258" customFormat="1" ht="15" x14ac:dyDescent="0.25">
      <c r="A58" s="511" t="s">
        <v>371</v>
      </c>
      <c r="B58" s="512"/>
      <c r="C58" s="512"/>
      <c r="D58" s="512"/>
      <c r="E58" s="512"/>
      <c r="F58" s="512"/>
      <c r="G58" s="512"/>
      <c r="H58" s="512"/>
    </row>
    <row r="59" spans="1:8" s="258" customFormat="1" ht="15" x14ac:dyDescent="0.25">
      <c r="A59" s="511" t="s">
        <v>372</v>
      </c>
      <c r="B59" s="512"/>
      <c r="C59" s="512"/>
      <c r="D59" s="512"/>
      <c r="E59" s="512"/>
      <c r="F59" s="512"/>
      <c r="G59" s="512"/>
      <c r="H59" s="512"/>
    </row>
    <row r="60" spans="1:8" s="258" customFormat="1" ht="29.25" customHeight="1" x14ac:dyDescent="0.25">
      <c r="A60" s="511" t="s">
        <v>373</v>
      </c>
      <c r="B60" s="512"/>
      <c r="C60" s="512"/>
      <c r="D60" s="512"/>
      <c r="E60" s="512"/>
      <c r="F60" s="512"/>
      <c r="G60" s="512"/>
      <c r="H60" s="512"/>
    </row>
    <row r="61" spans="1:8" s="258" customFormat="1" ht="15" x14ac:dyDescent="0.25">
      <c r="A61" s="511" t="s">
        <v>374</v>
      </c>
      <c r="B61" s="512"/>
      <c r="C61" s="512"/>
      <c r="D61" s="512"/>
      <c r="E61" s="512"/>
      <c r="F61" s="512"/>
      <c r="G61" s="512"/>
      <c r="H61" s="512"/>
    </row>
    <row r="62" spans="1:8" ht="3" customHeight="1" x14ac:dyDescent="0.25"/>
  </sheetData>
  <mergeCells count="38">
    <mergeCell ref="A57:H57"/>
    <mergeCell ref="A58:H58"/>
    <mergeCell ref="A59:H59"/>
    <mergeCell ref="A60:H60"/>
    <mergeCell ref="A61:H61"/>
    <mergeCell ref="A56:H56"/>
    <mergeCell ref="A33:A34"/>
    <mergeCell ref="C36:C40"/>
    <mergeCell ref="D36:D38"/>
    <mergeCell ref="D39:D40"/>
    <mergeCell ref="C41:C43"/>
    <mergeCell ref="D41:D43"/>
    <mergeCell ref="B44:C44"/>
    <mergeCell ref="A45:A46"/>
    <mergeCell ref="C48:C50"/>
    <mergeCell ref="D48:D50"/>
    <mergeCell ref="A55:H55"/>
    <mergeCell ref="C23:C27"/>
    <mergeCell ref="D23:D25"/>
    <mergeCell ref="D26:D27"/>
    <mergeCell ref="C28:C32"/>
    <mergeCell ref="D28:D30"/>
    <mergeCell ref="D31:D32"/>
    <mergeCell ref="B14:C14"/>
    <mergeCell ref="C17:C18"/>
    <mergeCell ref="D17:D18"/>
    <mergeCell ref="C19:C22"/>
    <mergeCell ref="D19:D20"/>
    <mergeCell ref="D21:D22"/>
    <mergeCell ref="A12:A13"/>
    <mergeCell ref="B12:C13"/>
    <mergeCell ref="D12:D13"/>
    <mergeCell ref="E12:E13"/>
    <mergeCell ref="A5:H5"/>
    <mergeCell ref="A6:H6"/>
    <mergeCell ref="A8:H8"/>
    <mergeCell ref="A9:H9"/>
    <mergeCell ref="A10:H10"/>
  </mergeCells>
  <pageMargins left="0.78740157480314965" right="0.31496062992125984" top="0.59055118110236227" bottom="0.31496062992125984" header="0.19685039370078741" footer="0.19685039370078741"/>
  <pageSetup paperSize="9" scale="73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1" manualBreakCount="1">
    <brk id="43" max="7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61AC1-E658-4DEA-936D-0368CBF28EC1}">
  <sheetPr>
    <pageSetUpPr fitToPage="1"/>
  </sheetPr>
  <dimension ref="A1:G66"/>
  <sheetViews>
    <sheetView view="pageBreakPreview" zoomScaleNormal="100" workbookViewId="0">
      <selection activeCell="G2" sqref="G2"/>
    </sheetView>
  </sheetViews>
  <sheetFormatPr defaultRowHeight="15.75" x14ac:dyDescent="0.25"/>
  <cols>
    <col min="1" max="1" width="5.7109375" style="250" customWidth="1"/>
    <col min="2" max="2" width="23.140625" style="250" customWidth="1"/>
    <col min="3" max="3" width="14" style="250" customWidth="1"/>
    <col min="4" max="4" width="10.5703125" style="250" customWidth="1"/>
    <col min="5" max="5" width="14" style="250" customWidth="1"/>
    <col min="6" max="6" width="12.5703125" style="250" customWidth="1"/>
    <col min="7" max="7" width="12.28515625" style="250" customWidth="1"/>
    <col min="8" max="256" width="9.140625" style="250"/>
    <col min="257" max="257" width="5.7109375" style="250" customWidth="1"/>
    <col min="258" max="258" width="23.140625" style="250" customWidth="1"/>
    <col min="259" max="259" width="14" style="250" customWidth="1"/>
    <col min="260" max="260" width="10.5703125" style="250" customWidth="1"/>
    <col min="261" max="261" width="14" style="250" customWidth="1"/>
    <col min="262" max="262" width="12.5703125" style="250" customWidth="1"/>
    <col min="263" max="263" width="12.28515625" style="250" customWidth="1"/>
    <col min="264" max="512" width="9.140625" style="250"/>
    <col min="513" max="513" width="5.7109375" style="250" customWidth="1"/>
    <col min="514" max="514" width="23.140625" style="250" customWidth="1"/>
    <col min="515" max="515" width="14" style="250" customWidth="1"/>
    <col min="516" max="516" width="10.5703125" style="250" customWidth="1"/>
    <col min="517" max="517" width="14" style="250" customWidth="1"/>
    <col min="518" max="518" width="12.5703125" style="250" customWidth="1"/>
    <col min="519" max="519" width="12.28515625" style="250" customWidth="1"/>
    <col min="520" max="768" width="9.140625" style="250"/>
    <col min="769" max="769" width="5.7109375" style="250" customWidth="1"/>
    <col min="770" max="770" width="23.140625" style="250" customWidth="1"/>
    <col min="771" max="771" width="14" style="250" customWidth="1"/>
    <col min="772" max="772" width="10.5703125" style="250" customWidth="1"/>
    <col min="773" max="773" width="14" style="250" customWidth="1"/>
    <col min="774" max="774" width="12.5703125" style="250" customWidth="1"/>
    <col min="775" max="775" width="12.28515625" style="250" customWidth="1"/>
    <col min="776" max="1024" width="9.140625" style="250"/>
    <col min="1025" max="1025" width="5.7109375" style="250" customWidth="1"/>
    <col min="1026" max="1026" width="23.140625" style="250" customWidth="1"/>
    <col min="1027" max="1027" width="14" style="250" customWidth="1"/>
    <col min="1028" max="1028" width="10.5703125" style="250" customWidth="1"/>
    <col min="1029" max="1029" width="14" style="250" customWidth="1"/>
    <col min="1030" max="1030" width="12.5703125" style="250" customWidth="1"/>
    <col min="1031" max="1031" width="12.28515625" style="250" customWidth="1"/>
    <col min="1032" max="1280" width="9.140625" style="250"/>
    <col min="1281" max="1281" width="5.7109375" style="250" customWidth="1"/>
    <col min="1282" max="1282" width="23.140625" style="250" customWidth="1"/>
    <col min="1283" max="1283" width="14" style="250" customWidth="1"/>
    <col min="1284" max="1284" width="10.5703125" style="250" customWidth="1"/>
    <col min="1285" max="1285" width="14" style="250" customWidth="1"/>
    <col min="1286" max="1286" width="12.5703125" style="250" customWidth="1"/>
    <col min="1287" max="1287" width="12.28515625" style="250" customWidth="1"/>
    <col min="1288" max="1536" width="9.140625" style="250"/>
    <col min="1537" max="1537" width="5.7109375" style="250" customWidth="1"/>
    <col min="1538" max="1538" width="23.140625" style="250" customWidth="1"/>
    <col min="1539" max="1539" width="14" style="250" customWidth="1"/>
    <col min="1540" max="1540" width="10.5703125" style="250" customWidth="1"/>
    <col min="1541" max="1541" width="14" style="250" customWidth="1"/>
    <col min="1542" max="1542" width="12.5703125" style="250" customWidth="1"/>
    <col min="1543" max="1543" width="12.28515625" style="250" customWidth="1"/>
    <col min="1544" max="1792" width="9.140625" style="250"/>
    <col min="1793" max="1793" width="5.7109375" style="250" customWidth="1"/>
    <col min="1794" max="1794" width="23.140625" style="250" customWidth="1"/>
    <col min="1795" max="1795" width="14" style="250" customWidth="1"/>
    <col min="1796" max="1796" width="10.5703125" style="250" customWidth="1"/>
    <col min="1797" max="1797" width="14" style="250" customWidth="1"/>
    <col min="1798" max="1798" width="12.5703125" style="250" customWidth="1"/>
    <col min="1799" max="1799" width="12.28515625" style="250" customWidth="1"/>
    <col min="1800" max="2048" width="9.140625" style="250"/>
    <col min="2049" max="2049" width="5.7109375" style="250" customWidth="1"/>
    <col min="2050" max="2050" width="23.140625" style="250" customWidth="1"/>
    <col min="2051" max="2051" width="14" style="250" customWidth="1"/>
    <col min="2052" max="2052" width="10.5703125" style="250" customWidth="1"/>
    <col min="2053" max="2053" width="14" style="250" customWidth="1"/>
    <col min="2054" max="2054" width="12.5703125" style="250" customWidth="1"/>
    <col min="2055" max="2055" width="12.28515625" style="250" customWidth="1"/>
    <col min="2056" max="2304" width="9.140625" style="250"/>
    <col min="2305" max="2305" width="5.7109375" style="250" customWidth="1"/>
    <col min="2306" max="2306" width="23.140625" style="250" customWidth="1"/>
    <col min="2307" max="2307" width="14" style="250" customWidth="1"/>
    <col min="2308" max="2308" width="10.5703125" style="250" customWidth="1"/>
    <col min="2309" max="2309" width="14" style="250" customWidth="1"/>
    <col min="2310" max="2310" width="12.5703125" style="250" customWidth="1"/>
    <col min="2311" max="2311" width="12.28515625" style="250" customWidth="1"/>
    <col min="2312" max="2560" width="9.140625" style="250"/>
    <col min="2561" max="2561" width="5.7109375" style="250" customWidth="1"/>
    <col min="2562" max="2562" width="23.140625" style="250" customWidth="1"/>
    <col min="2563" max="2563" width="14" style="250" customWidth="1"/>
    <col min="2564" max="2564" width="10.5703125" style="250" customWidth="1"/>
    <col min="2565" max="2565" width="14" style="250" customWidth="1"/>
    <col min="2566" max="2566" width="12.5703125" style="250" customWidth="1"/>
    <col min="2567" max="2567" width="12.28515625" style="250" customWidth="1"/>
    <col min="2568" max="2816" width="9.140625" style="250"/>
    <col min="2817" max="2817" width="5.7109375" style="250" customWidth="1"/>
    <col min="2818" max="2818" width="23.140625" style="250" customWidth="1"/>
    <col min="2819" max="2819" width="14" style="250" customWidth="1"/>
    <col min="2820" max="2820" width="10.5703125" style="250" customWidth="1"/>
    <col min="2821" max="2821" width="14" style="250" customWidth="1"/>
    <col min="2822" max="2822" width="12.5703125" style="250" customWidth="1"/>
    <col min="2823" max="2823" width="12.28515625" style="250" customWidth="1"/>
    <col min="2824" max="3072" width="9.140625" style="250"/>
    <col min="3073" max="3073" width="5.7109375" style="250" customWidth="1"/>
    <col min="3074" max="3074" width="23.140625" style="250" customWidth="1"/>
    <col min="3075" max="3075" width="14" style="250" customWidth="1"/>
    <col min="3076" max="3076" width="10.5703125" style="250" customWidth="1"/>
    <col min="3077" max="3077" width="14" style="250" customWidth="1"/>
    <col min="3078" max="3078" width="12.5703125" style="250" customWidth="1"/>
    <col min="3079" max="3079" width="12.28515625" style="250" customWidth="1"/>
    <col min="3080" max="3328" width="9.140625" style="250"/>
    <col min="3329" max="3329" width="5.7109375" style="250" customWidth="1"/>
    <col min="3330" max="3330" width="23.140625" style="250" customWidth="1"/>
    <col min="3331" max="3331" width="14" style="250" customWidth="1"/>
    <col min="3332" max="3332" width="10.5703125" style="250" customWidth="1"/>
    <col min="3333" max="3333" width="14" style="250" customWidth="1"/>
    <col min="3334" max="3334" width="12.5703125" style="250" customWidth="1"/>
    <col min="3335" max="3335" width="12.28515625" style="250" customWidth="1"/>
    <col min="3336" max="3584" width="9.140625" style="250"/>
    <col min="3585" max="3585" width="5.7109375" style="250" customWidth="1"/>
    <col min="3586" max="3586" width="23.140625" style="250" customWidth="1"/>
    <col min="3587" max="3587" width="14" style="250" customWidth="1"/>
    <col min="3588" max="3588" width="10.5703125" style="250" customWidth="1"/>
    <col min="3589" max="3589" width="14" style="250" customWidth="1"/>
    <col min="3590" max="3590" width="12.5703125" style="250" customWidth="1"/>
    <col min="3591" max="3591" width="12.28515625" style="250" customWidth="1"/>
    <col min="3592" max="3840" width="9.140625" style="250"/>
    <col min="3841" max="3841" width="5.7109375" style="250" customWidth="1"/>
    <col min="3842" max="3842" width="23.140625" style="250" customWidth="1"/>
    <col min="3843" max="3843" width="14" style="250" customWidth="1"/>
    <col min="3844" max="3844" width="10.5703125" style="250" customWidth="1"/>
    <col min="3845" max="3845" width="14" style="250" customWidth="1"/>
    <col min="3846" max="3846" width="12.5703125" style="250" customWidth="1"/>
    <col min="3847" max="3847" width="12.28515625" style="250" customWidth="1"/>
    <col min="3848" max="4096" width="9.140625" style="250"/>
    <col min="4097" max="4097" width="5.7109375" style="250" customWidth="1"/>
    <col min="4098" max="4098" width="23.140625" style="250" customWidth="1"/>
    <col min="4099" max="4099" width="14" style="250" customWidth="1"/>
    <col min="4100" max="4100" width="10.5703125" style="250" customWidth="1"/>
    <col min="4101" max="4101" width="14" style="250" customWidth="1"/>
    <col min="4102" max="4102" width="12.5703125" style="250" customWidth="1"/>
    <col min="4103" max="4103" width="12.28515625" style="250" customWidth="1"/>
    <col min="4104" max="4352" width="9.140625" style="250"/>
    <col min="4353" max="4353" width="5.7109375" style="250" customWidth="1"/>
    <col min="4354" max="4354" width="23.140625" style="250" customWidth="1"/>
    <col min="4355" max="4355" width="14" style="250" customWidth="1"/>
    <col min="4356" max="4356" width="10.5703125" style="250" customWidth="1"/>
    <col min="4357" max="4357" width="14" style="250" customWidth="1"/>
    <col min="4358" max="4358" width="12.5703125" style="250" customWidth="1"/>
    <col min="4359" max="4359" width="12.28515625" style="250" customWidth="1"/>
    <col min="4360" max="4608" width="9.140625" style="250"/>
    <col min="4609" max="4609" width="5.7109375" style="250" customWidth="1"/>
    <col min="4610" max="4610" width="23.140625" style="250" customWidth="1"/>
    <col min="4611" max="4611" width="14" style="250" customWidth="1"/>
    <col min="4612" max="4612" width="10.5703125" style="250" customWidth="1"/>
    <col min="4613" max="4613" width="14" style="250" customWidth="1"/>
    <col min="4614" max="4614" width="12.5703125" style="250" customWidth="1"/>
    <col min="4615" max="4615" width="12.28515625" style="250" customWidth="1"/>
    <col min="4616" max="4864" width="9.140625" style="250"/>
    <col min="4865" max="4865" width="5.7109375" style="250" customWidth="1"/>
    <col min="4866" max="4866" width="23.140625" style="250" customWidth="1"/>
    <col min="4867" max="4867" width="14" style="250" customWidth="1"/>
    <col min="4868" max="4868" width="10.5703125" style="250" customWidth="1"/>
    <col min="4869" max="4869" width="14" style="250" customWidth="1"/>
    <col min="4870" max="4870" width="12.5703125" style="250" customWidth="1"/>
    <col min="4871" max="4871" width="12.28515625" style="250" customWidth="1"/>
    <col min="4872" max="5120" width="9.140625" style="250"/>
    <col min="5121" max="5121" width="5.7109375" style="250" customWidth="1"/>
    <col min="5122" max="5122" width="23.140625" style="250" customWidth="1"/>
    <col min="5123" max="5123" width="14" style="250" customWidth="1"/>
    <col min="5124" max="5124" width="10.5703125" style="250" customWidth="1"/>
    <col min="5125" max="5125" width="14" style="250" customWidth="1"/>
    <col min="5126" max="5126" width="12.5703125" style="250" customWidth="1"/>
    <col min="5127" max="5127" width="12.28515625" style="250" customWidth="1"/>
    <col min="5128" max="5376" width="9.140625" style="250"/>
    <col min="5377" max="5377" width="5.7109375" style="250" customWidth="1"/>
    <col min="5378" max="5378" width="23.140625" style="250" customWidth="1"/>
    <col min="5379" max="5379" width="14" style="250" customWidth="1"/>
    <col min="5380" max="5380" width="10.5703125" style="250" customWidth="1"/>
    <col min="5381" max="5381" width="14" style="250" customWidth="1"/>
    <col min="5382" max="5382" width="12.5703125" style="250" customWidth="1"/>
    <col min="5383" max="5383" width="12.28515625" style="250" customWidth="1"/>
    <col min="5384" max="5632" width="9.140625" style="250"/>
    <col min="5633" max="5633" width="5.7109375" style="250" customWidth="1"/>
    <col min="5634" max="5634" width="23.140625" style="250" customWidth="1"/>
    <col min="5635" max="5635" width="14" style="250" customWidth="1"/>
    <col min="5636" max="5636" width="10.5703125" style="250" customWidth="1"/>
    <col min="5637" max="5637" width="14" style="250" customWidth="1"/>
    <col min="5638" max="5638" width="12.5703125" style="250" customWidth="1"/>
    <col min="5639" max="5639" width="12.28515625" style="250" customWidth="1"/>
    <col min="5640" max="5888" width="9.140625" style="250"/>
    <col min="5889" max="5889" width="5.7109375" style="250" customWidth="1"/>
    <col min="5890" max="5890" width="23.140625" style="250" customWidth="1"/>
    <col min="5891" max="5891" width="14" style="250" customWidth="1"/>
    <col min="5892" max="5892" width="10.5703125" style="250" customWidth="1"/>
    <col min="5893" max="5893" width="14" style="250" customWidth="1"/>
    <col min="5894" max="5894" width="12.5703125" style="250" customWidth="1"/>
    <col min="5895" max="5895" width="12.28515625" style="250" customWidth="1"/>
    <col min="5896" max="6144" width="9.140625" style="250"/>
    <col min="6145" max="6145" width="5.7109375" style="250" customWidth="1"/>
    <col min="6146" max="6146" width="23.140625" style="250" customWidth="1"/>
    <col min="6147" max="6147" width="14" style="250" customWidth="1"/>
    <col min="6148" max="6148" width="10.5703125" style="250" customWidth="1"/>
    <col min="6149" max="6149" width="14" style="250" customWidth="1"/>
    <col min="6150" max="6150" width="12.5703125" style="250" customWidth="1"/>
    <col min="6151" max="6151" width="12.28515625" style="250" customWidth="1"/>
    <col min="6152" max="6400" width="9.140625" style="250"/>
    <col min="6401" max="6401" width="5.7109375" style="250" customWidth="1"/>
    <col min="6402" max="6402" width="23.140625" style="250" customWidth="1"/>
    <col min="6403" max="6403" width="14" style="250" customWidth="1"/>
    <col min="6404" max="6404" width="10.5703125" style="250" customWidth="1"/>
    <col min="6405" max="6405" width="14" style="250" customWidth="1"/>
    <col min="6406" max="6406" width="12.5703125" style="250" customWidth="1"/>
    <col min="6407" max="6407" width="12.28515625" style="250" customWidth="1"/>
    <col min="6408" max="6656" width="9.140625" style="250"/>
    <col min="6657" max="6657" width="5.7109375" style="250" customWidth="1"/>
    <col min="6658" max="6658" width="23.140625" style="250" customWidth="1"/>
    <col min="6659" max="6659" width="14" style="250" customWidth="1"/>
    <col min="6660" max="6660" width="10.5703125" style="250" customWidth="1"/>
    <col min="6661" max="6661" width="14" style="250" customWidth="1"/>
    <col min="6662" max="6662" width="12.5703125" style="250" customWidth="1"/>
    <col min="6663" max="6663" width="12.28515625" style="250" customWidth="1"/>
    <col min="6664" max="6912" width="9.140625" style="250"/>
    <col min="6913" max="6913" width="5.7109375" style="250" customWidth="1"/>
    <col min="6914" max="6914" width="23.140625" style="250" customWidth="1"/>
    <col min="6915" max="6915" width="14" style="250" customWidth="1"/>
    <col min="6916" max="6916" width="10.5703125" style="250" customWidth="1"/>
    <col min="6917" max="6917" width="14" style="250" customWidth="1"/>
    <col min="6918" max="6918" width="12.5703125" style="250" customWidth="1"/>
    <col min="6919" max="6919" width="12.28515625" style="250" customWidth="1"/>
    <col min="6920" max="7168" width="9.140625" style="250"/>
    <col min="7169" max="7169" width="5.7109375" style="250" customWidth="1"/>
    <col min="7170" max="7170" width="23.140625" style="250" customWidth="1"/>
    <col min="7171" max="7171" width="14" style="250" customWidth="1"/>
    <col min="7172" max="7172" width="10.5703125" style="250" customWidth="1"/>
    <col min="7173" max="7173" width="14" style="250" customWidth="1"/>
    <col min="7174" max="7174" width="12.5703125" style="250" customWidth="1"/>
    <col min="7175" max="7175" width="12.28515625" style="250" customWidth="1"/>
    <col min="7176" max="7424" width="9.140625" style="250"/>
    <col min="7425" max="7425" width="5.7109375" style="250" customWidth="1"/>
    <col min="7426" max="7426" width="23.140625" style="250" customWidth="1"/>
    <col min="7427" max="7427" width="14" style="250" customWidth="1"/>
    <col min="7428" max="7428" width="10.5703125" style="250" customWidth="1"/>
    <col min="7429" max="7429" width="14" style="250" customWidth="1"/>
    <col min="7430" max="7430" width="12.5703125" style="250" customWidth="1"/>
    <col min="7431" max="7431" width="12.28515625" style="250" customWidth="1"/>
    <col min="7432" max="7680" width="9.140625" style="250"/>
    <col min="7681" max="7681" width="5.7109375" style="250" customWidth="1"/>
    <col min="7682" max="7682" width="23.140625" style="250" customWidth="1"/>
    <col min="7683" max="7683" width="14" style="250" customWidth="1"/>
    <col min="7684" max="7684" width="10.5703125" style="250" customWidth="1"/>
    <col min="7685" max="7685" width="14" style="250" customWidth="1"/>
    <col min="7686" max="7686" width="12.5703125" style="250" customWidth="1"/>
    <col min="7687" max="7687" width="12.28515625" style="250" customWidth="1"/>
    <col min="7688" max="7936" width="9.140625" style="250"/>
    <col min="7937" max="7937" width="5.7109375" style="250" customWidth="1"/>
    <col min="7938" max="7938" width="23.140625" style="250" customWidth="1"/>
    <col min="7939" max="7939" width="14" style="250" customWidth="1"/>
    <col min="7940" max="7940" width="10.5703125" style="250" customWidth="1"/>
    <col min="7941" max="7941" width="14" style="250" customWidth="1"/>
    <col min="7942" max="7942" width="12.5703125" style="250" customWidth="1"/>
    <col min="7943" max="7943" width="12.28515625" style="250" customWidth="1"/>
    <col min="7944" max="8192" width="9.140625" style="250"/>
    <col min="8193" max="8193" width="5.7109375" style="250" customWidth="1"/>
    <col min="8194" max="8194" width="23.140625" style="250" customWidth="1"/>
    <col min="8195" max="8195" width="14" style="250" customWidth="1"/>
    <col min="8196" max="8196" width="10.5703125" style="250" customWidth="1"/>
    <col min="8197" max="8197" width="14" style="250" customWidth="1"/>
    <col min="8198" max="8198" width="12.5703125" style="250" customWidth="1"/>
    <col min="8199" max="8199" width="12.28515625" style="250" customWidth="1"/>
    <col min="8200" max="8448" width="9.140625" style="250"/>
    <col min="8449" max="8449" width="5.7109375" style="250" customWidth="1"/>
    <col min="8450" max="8450" width="23.140625" style="250" customWidth="1"/>
    <col min="8451" max="8451" width="14" style="250" customWidth="1"/>
    <col min="8452" max="8452" width="10.5703125" style="250" customWidth="1"/>
    <col min="8453" max="8453" width="14" style="250" customWidth="1"/>
    <col min="8454" max="8454" width="12.5703125" style="250" customWidth="1"/>
    <col min="8455" max="8455" width="12.28515625" style="250" customWidth="1"/>
    <col min="8456" max="8704" width="9.140625" style="250"/>
    <col min="8705" max="8705" width="5.7109375" style="250" customWidth="1"/>
    <col min="8706" max="8706" width="23.140625" style="250" customWidth="1"/>
    <col min="8707" max="8707" width="14" style="250" customWidth="1"/>
    <col min="8708" max="8708" width="10.5703125" style="250" customWidth="1"/>
    <col min="8709" max="8709" width="14" style="250" customWidth="1"/>
    <col min="8710" max="8710" width="12.5703125" style="250" customWidth="1"/>
    <col min="8711" max="8711" width="12.28515625" style="250" customWidth="1"/>
    <col min="8712" max="8960" width="9.140625" style="250"/>
    <col min="8961" max="8961" width="5.7109375" style="250" customWidth="1"/>
    <col min="8962" max="8962" width="23.140625" style="250" customWidth="1"/>
    <col min="8963" max="8963" width="14" style="250" customWidth="1"/>
    <col min="8964" max="8964" width="10.5703125" style="250" customWidth="1"/>
    <col min="8965" max="8965" width="14" style="250" customWidth="1"/>
    <col min="8966" max="8966" width="12.5703125" style="250" customWidth="1"/>
    <col min="8967" max="8967" width="12.28515625" style="250" customWidth="1"/>
    <col min="8968" max="9216" width="9.140625" style="250"/>
    <col min="9217" max="9217" width="5.7109375" style="250" customWidth="1"/>
    <col min="9218" max="9218" width="23.140625" style="250" customWidth="1"/>
    <col min="9219" max="9219" width="14" style="250" customWidth="1"/>
    <col min="9220" max="9220" width="10.5703125" style="250" customWidth="1"/>
    <col min="9221" max="9221" width="14" style="250" customWidth="1"/>
    <col min="9222" max="9222" width="12.5703125" style="250" customWidth="1"/>
    <col min="9223" max="9223" width="12.28515625" style="250" customWidth="1"/>
    <col min="9224" max="9472" width="9.140625" style="250"/>
    <col min="9473" max="9473" width="5.7109375" style="250" customWidth="1"/>
    <col min="9474" max="9474" width="23.140625" style="250" customWidth="1"/>
    <col min="9475" max="9475" width="14" style="250" customWidth="1"/>
    <col min="9476" max="9476" width="10.5703125" style="250" customWidth="1"/>
    <col min="9477" max="9477" width="14" style="250" customWidth="1"/>
    <col min="9478" max="9478" width="12.5703125" style="250" customWidth="1"/>
    <col min="9479" max="9479" width="12.28515625" style="250" customWidth="1"/>
    <col min="9480" max="9728" width="9.140625" style="250"/>
    <col min="9729" max="9729" width="5.7109375" style="250" customWidth="1"/>
    <col min="9730" max="9730" width="23.140625" style="250" customWidth="1"/>
    <col min="9731" max="9731" width="14" style="250" customWidth="1"/>
    <col min="9732" max="9732" width="10.5703125" style="250" customWidth="1"/>
    <col min="9733" max="9733" width="14" style="250" customWidth="1"/>
    <col min="9734" max="9734" width="12.5703125" style="250" customWidth="1"/>
    <col min="9735" max="9735" width="12.28515625" style="250" customWidth="1"/>
    <col min="9736" max="9984" width="9.140625" style="250"/>
    <col min="9985" max="9985" width="5.7109375" style="250" customWidth="1"/>
    <col min="9986" max="9986" width="23.140625" style="250" customWidth="1"/>
    <col min="9987" max="9987" width="14" style="250" customWidth="1"/>
    <col min="9988" max="9988" width="10.5703125" style="250" customWidth="1"/>
    <col min="9989" max="9989" width="14" style="250" customWidth="1"/>
    <col min="9990" max="9990" width="12.5703125" style="250" customWidth="1"/>
    <col min="9991" max="9991" width="12.28515625" style="250" customWidth="1"/>
    <col min="9992" max="10240" width="9.140625" style="250"/>
    <col min="10241" max="10241" width="5.7109375" style="250" customWidth="1"/>
    <col min="10242" max="10242" width="23.140625" style="250" customWidth="1"/>
    <col min="10243" max="10243" width="14" style="250" customWidth="1"/>
    <col min="10244" max="10244" width="10.5703125" style="250" customWidth="1"/>
    <col min="10245" max="10245" width="14" style="250" customWidth="1"/>
    <col min="10246" max="10246" width="12.5703125" style="250" customWidth="1"/>
    <col min="10247" max="10247" width="12.28515625" style="250" customWidth="1"/>
    <col min="10248" max="10496" width="9.140625" style="250"/>
    <col min="10497" max="10497" width="5.7109375" style="250" customWidth="1"/>
    <col min="10498" max="10498" width="23.140625" style="250" customWidth="1"/>
    <col min="10499" max="10499" width="14" style="250" customWidth="1"/>
    <col min="10500" max="10500" width="10.5703125" style="250" customWidth="1"/>
    <col min="10501" max="10501" width="14" style="250" customWidth="1"/>
    <col min="10502" max="10502" width="12.5703125" style="250" customWidth="1"/>
    <col min="10503" max="10503" width="12.28515625" style="250" customWidth="1"/>
    <col min="10504" max="10752" width="9.140625" style="250"/>
    <col min="10753" max="10753" width="5.7109375" style="250" customWidth="1"/>
    <col min="10754" max="10754" width="23.140625" style="250" customWidth="1"/>
    <col min="10755" max="10755" width="14" style="250" customWidth="1"/>
    <col min="10756" max="10756" width="10.5703125" style="250" customWidth="1"/>
    <col min="10757" max="10757" width="14" style="250" customWidth="1"/>
    <col min="10758" max="10758" width="12.5703125" style="250" customWidth="1"/>
    <col min="10759" max="10759" width="12.28515625" style="250" customWidth="1"/>
    <col min="10760" max="11008" width="9.140625" style="250"/>
    <col min="11009" max="11009" width="5.7109375" style="250" customWidth="1"/>
    <col min="11010" max="11010" width="23.140625" style="250" customWidth="1"/>
    <col min="11011" max="11011" width="14" style="250" customWidth="1"/>
    <col min="11012" max="11012" width="10.5703125" style="250" customWidth="1"/>
    <col min="11013" max="11013" width="14" style="250" customWidth="1"/>
    <col min="11014" max="11014" width="12.5703125" style="250" customWidth="1"/>
    <col min="11015" max="11015" width="12.28515625" style="250" customWidth="1"/>
    <col min="11016" max="11264" width="9.140625" style="250"/>
    <col min="11265" max="11265" width="5.7109375" style="250" customWidth="1"/>
    <col min="11266" max="11266" width="23.140625" style="250" customWidth="1"/>
    <col min="11267" max="11267" width="14" style="250" customWidth="1"/>
    <col min="11268" max="11268" width="10.5703125" style="250" customWidth="1"/>
    <col min="11269" max="11269" width="14" style="250" customWidth="1"/>
    <col min="11270" max="11270" width="12.5703125" style="250" customWidth="1"/>
    <col min="11271" max="11271" width="12.28515625" style="250" customWidth="1"/>
    <col min="11272" max="11520" width="9.140625" style="250"/>
    <col min="11521" max="11521" width="5.7109375" style="250" customWidth="1"/>
    <col min="11522" max="11522" width="23.140625" style="250" customWidth="1"/>
    <col min="11523" max="11523" width="14" style="250" customWidth="1"/>
    <col min="11524" max="11524" width="10.5703125" style="250" customWidth="1"/>
    <col min="11525" max="11525" width="14" style="250" customWidth="1"/>
    <col min="11526" max="11526" width="12.5703125" style="250" customWidth="1"/>
    <col min="11527" max="11527" width="12.28515625" style="250" customWidth="1"/>
    <col min="11528" max="11776" width="9.140625" style="250"/>
    <col min="11777" max="11777" width="5.7109375" style="250" customWidth="1"/>
    <col min="11778" max="11778" width="23.140625" style="250" customWidth="1"/>
    <col min="11779" max="11779" width="14" style="250" customWidth="1"/>
    <col min="11780" max="11780" width="10.5703125" style="250" customWidth="1"/>
    <col min="11781" max="11781" width="14" style="250" customWidth="1"/>
    <col min="11782" max="11782" width="12.5703125" style="250" customWidth="1"/>
    <col min="11783" max="11783" width="12.28515625" style="250" customWidth="1"/>
    <col min="11784" max="12032" width="9.140625" style="250"/>
    <col min="12033" max="12033" width="5.7109375" style="250" customWidth="1"/>
    <col min="12034" max="12034" width="23.140625" style="250" customWidth="1"/>
    <col min="12035" max="12035" width="14" style="250" customWidth="1"/>
    <col min="12036" max="12036" width="10.5703125" style="250" customWidth="1"/>
    <col min="12037" max="12037" width="14" style="250" customWidth="1"/>
    <col min="12038" max="12038" width="12.5703125" style="250" customWidth="1"/>
    <col min="12039" max="12039" width="12.28515625" style="250" customWidth="1"/>
    <col min="12040" max="12288" width="9.140625" style="250"/>
    <col min="12289" max="12289" width="5.7109375" style="250" customWidth="1"/>
    <col min="12290" max="12290" width="23.140625" style="250" customWidth="1"/>
    <col min="12291" max="12291" width="14" style="250" customWidth="1"/>
    <col min="12292" max="12292" width="10.5703125" style="250" customWidth="1"/>
    <col min="12293" max="12293" width="14" style="250" customWidth="1"/>
    <col min="12294" max="12294" width="12.5703125" style="250" customWidth="1"/>
    <col min="12295" max="12295" width="12.28515625" style="250" customWidth="1"/>
    <col min="12296" max="12544" width="9.140625" style="250"/>
    <col min="12545" max="12545" width="5.7109375" style="250" customWidth="1"/>
    <col min="12546" max="12546" width="23.140625" style="250" customWidth="1"/>
    <col min="12547" max="12547" width="14" style="250" customWidth="1"/>
    <col min="12548" max="12548" width="10.5703125" style="250" customWidth="1"/>
    <col min="12549" max="12549" width="14" style="250" customWidth="1"/>
    <col min="12550" max="12550" width="12.5703125" style="250" customWidth="1"/>
    <col min="12551" max="12551" width="12.28515625" style="250" customWidth="1"/>
    <col min="12552" max="12800" width="9.140625" style="250"/>
    <col min="12801" max="12801" width="5.7109375" style="250" customWidth="1"/>
    <col min="12802" max="12802" width="23.140625" style="250" customWidth="1"/>
    <col min="12803" max="12803" width="14" style="250" customWidth="1"/>
    <col min="12804" max="12804" width="10.5703125" style="250" customWidth="1"/>
    <col min="12805" max="12805" width="14" style="250" customWidth="1"/>
    <col min="12806" max="12806" width="12.5703125" style="250" customWidth="1"/>
    <col min="12807" max="12807" width="12.28515625" style="250" customWidth="1"/>
    <col min="12808" max="13056" width="9.140625" style="250"/>
    <col min="13057" max="13057" width="5.7109375" style="250" customWidth="1"/>
    <col min="13058" max="13058" width="23.140625" style="250" customWidth="1"/>
    <col min="13059" max="13059" width="14" style="250" customWidth="1"/>
    <col min="13060" max="13060" width="10.5703125" style="250" customWidth="1"/>
    <col min="13061" max="13061" width="14" style="250" customWidth="1"/>
    <col min="13062" max="13062" width="12.5703125" style="250" customWidth="1"/>
    <col min="13063" max="13063" width="12.28515625" style="250" customWidth="1"/>
    <col min="13064" max="13312" width="9.140625" style="250"/>
    <col min="13313" max="13313" width="5.7109375" style="250" customWidth="1"/>
    <col min="13314" max="13314" width="23.140625" style="250" customWidth="1"/>
    <col min="13315" max="13315" width="14" style="250" customWidth="1"/>
    <col min="13316" max="13316" width="10.5703125" style="250" customWidth="1"/>
    <col min="13317" max="13317" width="14" style="250" customWidth="1"/>
    <col min="13318" max="13318" width="12.5703125" style="250" customWidth="1"/>
    <col min="13319" max="13319" width="12.28515625" style="250" customWidth="1"/>
    <col min="13320" max="13568" width="9.140625" style="250"/>
    <col min="13569" max="13569" width="5.7109375" style="250" customWidth="1"/>
    <col min="13570" max="13570" width="23.140625" style="250" customWidth="1"/>
    <col min="13571" max="13571" width="14" style="250" customWidth="1"/>
    <col min="13572" max="13572" width="10.5703125" style="250" customWidth="1"/>
    <col min="13573" max="13573" width="14" style="250" customWidth="1"/>
    <col min="13574" max="13574" width="12.5703125" style="250" customWidth="1"/>
    <col min="13575" max="13575" width="12.28515625" style="250" customWidth="1"/>
    <col min="13576" max="13824" width="9.140625" style="250"/>
    <col min="13825" max="13825" width="5.7109375" style="250" customWidth="1"/>
    <col min="13826" max="13826" width="23.140625" style="250" customWidth="1"/>
    <col min="13827" max="13827" width="14" style="250" customWidth="1"/>
    <col min="13828" max="13828" width="10.5703125" style="250" customWidth="1"/>
    <col min="13829" max="13829" width="14" style="250" customWidth="1"/>
    <col min="13830" max="13830" width="12.5703125" style="250" customWidth="1"/>
    <col min="13831" max="13831" width="12.28515625" style="250" customWidth="1"/>
    <col min="13832" max="14080" width="9.140625" style="250"/>
    <col min="14081" max="14081" width="5.7109375" style="250" customWidth="1"/>
    <col min="14082" max="14082" width="23.140625" style="250" customWidth="1"/>
    <col min="14083" max="14083" width="14" style="250" customWidth="1"/>
    <col min="14084" max="14084" width="10.5703125" style="250" customWidth="1"/>
    <col min="14085" max="14085" width="14" style="250" customWidth="1"/>
    <col min="14086" max="14086" width="12.5703125" style="250" customWidth="1"/>
    <col min="14087" max="14087" width="12.28515625" style="250" customWidth="1"/>
    <col min="14088" max="14336" width="9.140625" style="250"/>
    <col min="14337" max="14337" width="5.7109375" style="250" customWidth="1"/>
    <col min="14338" max="14338" width="23.140625" style="250" customWidth="1"/>
    <col min="14339" max="14339" width="14" style="250" customWidth="1"/>
    <col min="14340" max="14340" width="10.5703125" style="250" customWidth="1"/>
    <col min="14341" max="14341" width="14" style="250" customWidth="1"/>
    <col min="14342" max="14342" width="12.5703125" style="250" customWidth="1"/>
    <col min="14343" max="14343" width="12.28515625" style="250" customWidth="1"/>
    <col min="14344" max="14592" width="9.140625" style="250"/>
    <col min="14593" max="14593" width="5.7109375" style="250" customWidth="1"/>
    <col min="14594" max="14594" width="23.140625" style="250" customWidth="1"/>
    <col min="14595" max="14595" width="14" style="250" customWidth="1"/>
    <col min="14596" max="14596" width="10.5703125" style="250" customWidth="1"/>
    <col min="14597" max="14597" width="14" style="250" customWidth="1"/>
    <col min="14598" max="14598" width="12.5703125" style="250" customWidth="1"/>
    <col min="14599" max="14599" width="12.28515625" style="250" customWidth="1"/>
    <col min="14600" max="14848" width="9.140625" style="250"/>
    <col min="14849" max="14849" width="5.7109375" style="250" customWidth="1"/>
    <col min="14850" max="14850" width="23.140625" style="250" customWidth="1"/>
    <col min="14851" max="14851" width="14" style="250" customWidth="1"/>
    <col min="14852" max="14852" width="10.5703125" style="250" customWidth="1"/>
    <col min="14853" max="14853" width="14" style="250" customWidth="1"/>
    <col min="14854" max="14854" width="12.5703125" style="250" customWidth="1"/>
    <col min="14855" max="14855" width="12.28515625" style="250" customWidth="1"/>
    <col min="14856" max="15104" width="9.140625" style="250"/>
    <col min="15105" max="15105" width="5.7109375" style="250" customWidth="1"/>
    <col min="15106" max="15106" width="23.140625" style="250" customWidth="1"/>
    <col min="15107" max="15107" width="14" style="250" customWidth="1"/>
    <col min="15108" max="15108" width="10.5703125" style="250" customWidth="1"/>
    <col min="15109" max="15109" width="14" style="250" customWidth="1"/>
    <col min="15110" max="15110" width="12.5703125" style="250" customWidth="1"/>
    <col min="15111" max="15111" width="12.28515625" style="250" customWidth="1"/>
    <col min="15112" max="15360" width="9.140625" style="250"/>
    <col min="15361" max="15361" width="5.7109375" style="250" customWidth="1"/>
    <col min="15362" max="15362" width="23.140625" style="250" customWidth="1"/>
    <col min="15363" max="15363" width="14" style="250" customWidth="1"/>
    <col min="15364" max="15364" width="10.5703125" style="250" customWidth="1"/>
    <col min="15365" max="15365" width="14" style="250" customWidth="1"/>
    <col min="15366" max="15366" width="12.5703125" style="250" customWidth="1"/>
    <col min="15367" max="15367" width="12.28515625" style="250" customWidth="1"/>
    <col min="15368" max="15616" width="9.140625" style="250"/>
    <col min="15617" max="15617" width="5.7109375" style="250" customWidth="1"/>
    <col min="15618" max="15618" width="23.140625" style="250" customWidth="1"/>
    <col min="15619" max="15619" width="14" style="250" customWidth="1"/>
    <col min="15620" max="15620" width="10.5703125" style="250" customWidth="1"/>
    <col min="15621" max="15621" width="14" style="250" customWidth="1"/>
    <col min="15622" max="15622" width="12.5703125" style="250" customWidth="1"/>
    <col min="15623" max="15623" width="12.28515625" style="250" customWidth="1"/>
    <col min="15624" max="15872" width="9.140625" style="250"/>
    <col min="15873" max="15873" width="5.7109375" style="250" customWidth="1"/>
    <col min="15874" max="15874" width="23.140625" style="250" customWidth="1"/>
    <col min="15875" max="15875" width="14" style="250" customWidth="1"/>
    <col min="15876" max="15876" width="10.5703125" style="250" customWidth="1"/>
    <col min="15877" max="15877" width="14" style="250" customWidth="1"/>
    <col min="15878" max="15878" width="12.5703125" style="250" customWidth="1"/>
    <col min="15879" max="15879" width="12.28515625" style="250" customWidth="1"/>
    <col min="15880" max="16128" width="9.140625" style="250"/>
    <col min="16129" max="16129" width="5.7109375" style="250" customWidth="1"/>
    <col min="16130" max="16130" width="23.140625" style="250" customWidth="1"/>
    <col min="16131" max="16131" width="14" style="250" customWidth="1"/>
    <col min="16132" max="16132" width="10.5703125" style="250" customWidth="1"/>
    <col min="16133" max="16133" width="14" style="250" customWidth="1"/>
    <col min="16134" max="16134" width="12.5703125" style="250" customWidth="1"/>
    <col min="16135" max="16135" width="12.28515625" style="250" customWidth="1"/>
    <col min="16136" max="16384" width="9.140625" style="250"/>
  </cols>
  <sheetData>
    <row r="1" spans="1:7" x14ac:dyDescent="0.25">
      <c r="G1" s="438" t="s">
        <v>423</v>
      </c>
    </row>
    <row r="2" spans="1:7" x14ac:dyDescent="0.25">
      <c r="G2" s="251" t="s">
        <v>416</v>
      </c>
    </row>
    <row r="3" spans="1:7" ht="16.5" x14ac:dyDescent="0.25">
      <c r="A3" s="530" t="s">
        <v>375</v>
      </c>
      <c r="B3" s="530"/>
      <c r="C3" s="530"/>
      <c r="D3" s="530"/>
      <c r="E3" s="530"/>
      <c r="F3" s="530"/>
      <c r="G3" s="530"/>
    </row>
    <row r="4" spans="1:7" ht="16.5" x14ac:dyDescent="0.25">
      <c r="A4" s="530" t="s">
        <v>376</v>
      </c>
      <c r="B4" s="530"/>
      <c r="C4" s="530"/>
      <c r="D4" s="530"/>
      <c r="E4" s="530"/>
      <c r="F4" s="530"/>
      <c r="G4" s="530"/>
    </row>
    <row r="5" spans="1:7" ht="16.5" x14ac:dyDescent="0.25">
      <c r="A5" s="530" t="s">
        <v>605</v>
      </c>
      <c r="B5" s="530"/>
      <c r="C5" s="530"/>
      <c r="D5" s="530"/>
      <c r="E5" s="530"/>
      <c r="F5" s="530"/>
      <c r="G5" s="530"/>
    </row>
    <row r="7" spans="1:7" ht="79.5" customHeight="1" x14ac:dyDescent="0.25">
      <c r="A7" s="524" t="s">
        <v>232</v>
      </c>
      <c r="B7" s="524" t="s">
        <v>233</v>
      </c>
      <c r="C7" s="524" t="s">
        <v>162</v>
      </c>
      <c r="D7" s="524" t="s">
        <v>377</v>
      </c>
      <c r="E7" s="252" t="s">
        <v>378</v>
      </c>
      <c r="F7" s="252" t="s">
        <v>379</v>
      </c>
      <c r="G7" s="252" t="s">
        <v>347</v>
      </c>
    </row>
    <row r="8" spans="1:7" x14ac:dyDescent="0.25">
      <c r="A8" s="525"/>
      <c r="B8" s="525"/>
      <c r="C8" s="525"/>
      <c r="D8" s="525"/>
      <c r="E8" s="253" t="s">
        <v>380</v>
      </c>
      <c r="F8" s="253" t="s">
        <v>381</v>
      </c>
      <c r="G8" s="253" t="s">
        <v>350</v>
      </c>
    </row>
    <row r="9" spans="1:7" x14ac:dyDescent="0.25">
      <c r="A9" s="253">
        <v>1</v>
      </c>
      <c r="B9" s="253">
        <v>2</v>
      </c>
      <c r="C9" s="253">
        <v>3</v>
      </c>
      <c r="D9" s="253">
        <v>4</v>
      </c>
      <c r="E9" s="253">
        <v>5</v>
      </c>
      <c r="F9" s="253">
        <v>6</v>
      </c>
      <c r="G9" s="253" t="s">
        <v>382</v>
      </c>
    </row>
    <row r="10" spans="1:7" x14ac:dyDescent="0.25">
      <c r="A10" s="513">
        <v>1</v>
      </c>
      <c r="B10" s="537" t="s">
        <v>383</v>
      </c>
      <c r="C10" s="537" t="s">
        <v>384</v>
      </c>
      <c r="D10" s="253">
        <v>1150</v>
      </c>
      <c r="E10" s="253">
        <v>1000</v>
      </c>
      <c r="F10" s="253"/>
      <c r="G10" s="253"/>
    </row>
    <row r="11" spans="1:7" x14ac:dyDescent="0.25">
      <c r="A11" s="518"/>
      <c r="B11" s="538"/>
      <c r="C11" s="538"/>
      <c r="D11" s="253">
        <v>750</v>
      </c>
      <c r="E11" s="253">
        <v>600</v>
      </c>
      <c r="F11" s="253"/>
      <c r="G11" s="253"/>
    </row>
    <row r="12" spans="1:7" x14ac:dyDescent="0.25">
      <c r="A12" s="518"/>
      <c r="B12" s="538"/>
      <c r="C12" s="538"/>
      <c r="D12" s="253" t="s">
        <v>353</v>
      </c>
      <c r="E12" s="253">
        <v>500</v>
      </c>
      <c r="F12" s="253"/>
      <c r="G12" s="253"/>
    </row>
    <row r="13" spans="1:7" x14ac:dyDescent="0.25">
      <c r="A13" s="518"/>
      <c r="B13" s="538"/>
      <c r="C13" s="538"/>
      <c r="D13" s="253">
        <v>330</v>
      </c>
      <c r="E13" s="253">
        <v>250</v>
      </c>
      <c r="F13" s="253"/>
      <c r="G13" s="253"/>
    </row>
    <row r="14" spans="1:7" x14ac:dyDescent="0.25">
      <c r="A14" s="518"/>
      <c r="B14" s="538"/>
      <c r="C14" s="538"/>
      <c r="D14" s="253">
        <v>220</v>
      </c>
      <c r="E14" s="253">
        <v>210</v>
      </c>
      <c r="F14" s="253"/>
      <c r="G14" s="253"/>
    </row>
    <row r="15" spans="1:7" x14ac:dyDescent="0.25">
      <c r="A15" s="518"/>
      <c r="B15" s="538"/>
      <c r="C15" s="538"/>
      <c r="D15" s="253" t="s">
        <v>357</v>
      </c>
      <c r="E15" s="253">
        <v>105</v>
      </c>
      <c r="F15" s="253"/>
      <c r="G15" s="253"/>
    </row>
    <row r="16" spans="1:7" x14ac:dyDescent="0.25">
      <c r="A16" s="514"/>
      <c r="B16" s="539"/>
      <c r="C16" s="539"/>
      <c r="D16" s="253">
        <v>35</v>
      </c>
      <c r="E16" s="253">
        <v>75</v>
      </c>
      <c r="F16" s="253"/>
      <c r="G16" s="253"/>
    </row>
    <row r="17" spans="1:7" x14ac:dyDescent="0.25">
      <c r="A17" s="513">
        <v>2</v>
      </c>
      <c r="B17" s="537" t="s">
        <v>385</v>
      </c>
      <c r="C17" s="537" t="s">
        <v>386</v>
      </c>
      <c r="D17" s="253">
        <v>1150</v>
      </c>
      <c r="E17" s="253">
        <v>60</v>
      </c>
      <c r="F17" s="253"/>
      <c r="G17" s="253"/>
    </row>
    <row r="18" spans="1:7" x14ac:dyDescent="0.25">
      <c r="A18" s="518"/>
      <c r="B18" s="538"/>
      <c r="C18" s="538"/>
      <c r="D18" s="253">
        <v>750</v>
      </c>
      <c r="E18" s="253">
        <v>43</v>
      </c>
      <c r="F18" s="253"/>
      <c r="G18" s="253"/>
    </row>
    <row r="19" spans="1:7" x14ac:dyDescent="0.25">
      <c r="A19" s="518"/>
      <c r="B19" s="538"/>
      <c r="C19" s="538"/>
      <c r="D19" s="253" t="s">
        <v>353</v>
      </c>
      <c r="E19" s="253">
        <v>28</v>
      </c>
      <c r="F19" s="253"/>
      <c r="G19" s="253"/>
    </row>
    <row r="20" spans="1:7" x14ac:dyDescent="0.25">
      <c r="A20" s="518"/>
      <c r="B20" s="538"/>
      <c r="C20" s="538"/>
      <c r="D20" s="253">
        <v>330</v>
      </c>
      <c r="E20" s="253">
        <v>18</v>
      </c>
      <c r="F20" s="253"/>
      <c r="G20" s="253"/>
    </row>
    <row r="21" spans="1:7" x14ac:dyDescent="0.25">
      <c r="A21" s="518"/>
      <c r="B21" s="538"/>
      <c r="C21" s="538"/>
      <c r="D21" s="253">
        <v>220</v>
      </c>
      <c r="E21" s="253">
        <v>14</v>
      </c>
      <c r="F21" s="253"/>
      <c r="G21" s="253"/>
    </row>
    <row r="22" spans="1:7" x14ac:dyDescent="0.25">
      <c r="A22" s="518"/>
      <c r="B22" s="538"/>
      <c r="C22" s="538"/>
      <c r="D22" s="253" t="s">
        <v>357</v>
      </c>
      <c r="E22" s="253">
        <v>7.8</v>
      </c>
      <c r="F22" s="253"/>
      <c r="G22" s="253"/>
    </row>
    <row r="23" spans="1:7" x14ac:dyDescent="0.25">
      <c r="A23" s="518"/>
      <c r="B23" s="538"/>
      <c r="C23" s="538"/>
      <c r="D23" s="253">
        <v>35</v>
      </c>
      <c r="E23" s="253">
        <v>2.1</v>
      </c>
      <c r="F23" s="253"/>
      <c r="G23" s="253"/>
    </row>
    <row r="24" spans="1:7" x14ac:dyDescent="0.25">
      <c r="A24" s="514"/>
      <c r="B24" s="539"/>
      <c r="C24" s="539"/>
      <c r="D24" s="381" t="s">
        <v>360</v>
      </c>
      <c r="E24" s="382">
        <v>1</v>
      </c>
      <c r="F24" s="253"/>
      <c r="G24" s="253"/>
    </row>
    <row r="25" spans="1:7" x14ac:dyDescent="0.25">
      <c r="A25" s="513">
        <v>3</v>
      </c>
      <c r="B25" s="537" t="s">
        <v>387</v>
      </c>
      <c r="C25" s="537" t="s">
        <v>388</v>
      </c>
      <c r="D25" s="253">
        <v>1150</v>
      </c>
      <c r="E25" s="253">
        <v>180</v>
      </c>
      <c r="F25" s="253"/>
      <c r="G25" s="253"/>
    </row>
    <row r="26" spans="1:7" x14ac:dyDescent="0.25">
      <c r="A26" s="518"/>
      <c r="B26" s="538"/>
      <c r="C26" s="538"/>
      <c r="D26" s="253">
        <v>750</v>
      </c>
      <c r="E26" s="253">
        <v>130</v>
      </c>
      <c r="F26" s="253"/>
      <c r="G26" s="253"/>
    </row>
    <row r="27" spans="1:7" x14ac:dyDescent="0.25">
      <c r="A27" s="518"/>
      <c r="B27" s="538"/>
      <c r="C27" s="538"/>
      <c r="D27" s="253" t="s">
        <v>353</v>
      </c>
      <c r="E27" s="253">
        <v>88</v>
      </c>
      <c r="F27" s="253"/>
      <c r="G27" s="253"/>
    </row>
    <row r="28" spans="1:7" x14ac:dyDescent="0.25">
      <c r="A28" s="518"/>
      <c r="B28" s="538"/>
      <c r="C28" s="538"/>
      <c r="D28" s="253">
        <v>330</v>
      </c>
      <c r="E28" s="253">
        <v>66</v>
      </c>
      <c r="F28" s="253"/>
      <c r="G28" s="253"/>
    </row>
    <row r="29" spans="1:7" x14ac:dyDescent="0.25">
      <c r="A29" s="518"/>
      <c r="B29" s="538"/>
      <c r="C29" s="538"/>
      <c r="D29" s="253">
        <v>220</v>
      </c>
      <c r="E29" s="253">
        <v>43</v>
      </c>
      <c r="F29" s="253"/>
      <c r="G29" s="253"/>
    </row>
    <row r="30" spans="1:7" x14ac:dyDescent="0.25">
      <c r="A30" s="518"/>
      <c r="B30" s="538"/>
      <c r="C30" s="538"/>
      <c r="D30" s="253" t="s">
        <v>357</v>
      </c>
      <c r="E30" s="253">
        <v>26</v>
      </c>
      <c r="F30" s="253"/>
      <c r="G30" s="253"/>
    </row>
    <row r="31" spans="1:7" x14ac:dyDescent="0.25">
      <c r="A31" s="518"/>
      <c r="B31" s="538"/>
      <c r="C31" s="538"/>
      <c r="D31" s="253">
        <v>35</v>
      </c>
      <c r="E31" s="253">
        <v>11</v>
      </c>
      <c r="F31" s="253"/>
      <c r="G31" s="253"/>
    </row>
    <row r="32" spans="1:7" x14ac:dyDescent="0.25">
      <c r="A32" s="514"/>
      <c r="B32" s="539"/>
      <c r="C32" s="539"/>
      <c r="D32" s="381" t="s">
        <v>360</v>
      </c>
      <c r="E32" s="253">
        <v>5.5</v>
      </c>
      <c r="F32" s="253"/>
      <c r="G32" s="253"/>
    </row>
    <row r="33" spans="1:7" x14ac:dyDescent="0.25">
      <c r="A33" s="513">
        <v>4</v>
      </c>
      <c r="B33" s="537" t="s">
        <v>389</v>
      </c>
      <c r="C33" s="540" t="s">
        <v>390</v>
      </c>
      <c r="D33" s="253">
        <v>220</v>
      </c>
      <c r="E33" s="253">
        <v>23</v>
      </c>
      <c r="F33" s="253"/>
      <c r="G33" s="253"/>
    </row>
    <row r="34" spans="1:7" x14ac:dyDescent="0.25">
      <c r="A34" s="518"/>
      <c r="B34" s="538"/>
      <c r="C34" s="541"/>
      <c r="D34" s="253" t="s">
        <v>357</v>
      </c>
      <c r="E34" s="253">
        <v>14</v>
      </c>
      <c r="F34" s="253"/>
      <c r="G34" s="253"/>
    </row>
    <row r="35" spans="1:7" x14ac:dyDescent="0.25">
      <c r="A35" s="518"/>
      <c r="B35" s="538"/>
      <c r="C35" s="541"/>
      <c r="D35" s="253">
        <v>35</v>
      </c>
      <c r="E35" s="253">
        <v>6.4</v>
      </c>
      <c r="F35" s="253"/>
      <c r="G35" s="253"/>
    </row>
    <row r="36" spans="1:7" x14ac:dyDescent="0.25">
      <c r="A36" s="514"/>
      <c r="B36" s="539"/>
      <c r="C36" s="542"/>
      <c r="D36" s="381" t="s">
        <v>360</v>
      </c>
      <c r="E36" s="253">
        <v>3.1</v>
      </c>
      <c r="F36" s="253"/>
      <c r="G36" s="253"/>
    </row>
    <row r="37" spans="1:7" x14ac:dyDescent="0.25">
      <c r="A37" s="513">
        <v>5</v>
      </c>
      <c r="B37" s="537" t="s">
        <v>391</v>
      </c>
      <c r="C37" s="537" t="s">
        <v>386</v>
      </c>
      <c r="D37" s="253" t="s">
        <v>353</v>
      </c>
      <c r="E37" s="253">
        <v>35</v>
      </c>
      <c r="F37" s="253"/>
      <c r="G37" s="253"/>
    </row>
    <row r="38" spans="1:7" x14ac:dyDescent="0.25">
      <c r="A38" s="518"/>
      <c r="B38" s="538"/>
      <c r="C38" s="538"/>
      <c r="D38" s="253">
        <v>330</v>
      </c>
      <c r="E38" s="253">
        <v>24</v>
      </c>
      <c r="F38" s="253"/>
      <c r="G38" s="253"/>
    </row>
    <row r="39" spans="1:7" x14ac:dyDescent="0.25">
      <c r="A39" s="518"/>
      <c r="B39" s="538"/>
      <c r="C39" s="538"/>
      <c r="D39" s="253">
        <v>220</v>
      </c>
      <c r="E39" s="253">
        <v>19</v>
      </c>
      <c r="F39" s="253"/>
      <c r="G39" s="253"/>
    </row>
    <row r="40" spans="1:7" x14ac:dyDescent="0.25">
      <c r="A40" s="518"/>
      <c r="B40" s="538"/>
      <c r="C40" s="538"/>
      <c r="D40" s="253" t="s">
        <v>357</v>
      </c>
      <c r="E40" s="253">
        <v>9.5</v>
      </c>
      <c r="F40" s="253"/>
      <c r="G40" s="253"/>
    </row>
    <row r="41" spans="1:7" x14ac:dyDescent="0.25">
      <c r="A41" s="514"/>
      <c r="B41" s="539"/>
      <c r="C41" s="539"/>
      <c r="D41" s="381" t="s">
        <v>392</v>
      </c>
      <c r="E41" s="253">
        <v>4.7</v>
      </c>
      <c r="F41" s="253"/>
      <c r="G41" s="253"/>
    </row>
    <row r="42" spans="1:7" ht="15.75" customHeight="1" x14ac:dyDescent="0.25">
      <c r="A42" s="253">
        <v>6</v>
      </c>
      <c r="B42" s="377" t="s">
        <v>393</v>
      </c>
      <c r="C42" s="383" t="s">
        <v>390</v>
      </c>
      <c r="D42" s="381" t="s">
        <v>360</v>
      </c>
      <c r="E42" s="253">
        <v>2.2999999999999998</v>
      </c>
      <c r="F42" s="253"/>
      <c r="G42" s="253"/>
    </row>
    <row r="43" spans="1:7" ht="47.25" x14ac:dyDescent="0.25">
      <c r="A43" s="378">
        <v>7</v>
      </c>
      <c r="B43" s="377" t="s">
        <v>394</v>
      </c>
      <c r="C43" s="384" t="s">
        <v>390</v>
      </c>
      <c r="D43" s="385" t="s">
        <v>360</v>
      </c>
      <c r="E43" s="378">
        <v>26</v>
      </c>
      <c r="F43" s="378"/>
      <c r="G43" s="378"/>
    </row>
    <row r="44" spans="1:7" x14ac:dyDescent="0.25">
      <c r="A44" s="253">
        <v>1</v>
      </c>
      <c r="B44" s="253">
        <v>2</v>
      </c>
      <c r="C44" s="253">
        <v>3</v>
      </c>
      <c r="D44" s="253">
        <v>4</v>
      </c>
      <c r="E44" s="253">
        <v>5</v>
      </c>
      <c r="F44" s="253">
        <v>6</v>
      </c>
      <c r="G44" s="253" t="s">
        <v>382</v>
      </c>
    </row>
    <row r="45" spans="1:7" ht="30.75" customHeight="1" x14ac:dyDescent="0.25">
      <c r="A45" s="378">
        <v>8</v>
      </c>
      <c r="B45" s="386" t="s">
        <v>395</v>
      </c>
      <c r="C45" s="384" t="s">
        <v>386</v>
      </c>
      <c r="D45" s="385" t="s">
        <v>360</v>
      </c>
      <c r="E45" s="378">
        <v>48</v>
      </c>
      <c r="F45" s="378"/>
      <c r="G45" s="378"/>
    </row>
    <row r="46" spans="1:7" x14ac:dyDescent="0.25">
      <c r="A46" s="513">
        <v>9</v>
      </c>
      <c r="B46" s="537" t="s">
        <v>396</v>
      </c>
      <c r="C46" s="537" t="s">
        <v>397</v>
      </c>
      <c r="D46" s="253">
        <v>35</v>
      </c>
      <c r="E46" s="253">
        <v>2.4</v>
      </c>
      <c r="F46" s="253"/>
      <c r="G46" s="253"/>
    </row>
    <row r="47" spans="1:7" x14ac:dyDescent="0.25">
      <c r="A47" s="514"/>
      <c r="B47" s="539"/>
      <c r="C47" s="539"/>
      <c r="D47" s="381" t="s">
        <v>360</v>
      </c>
      <c r="E47" s="253">
        <v>2.4</v>
      </c>
      <c r="F47" s="253"/>
      <c r="G47" s="253"/>
    </row>
    <row r="48" spans="1:7" ht="31.5" x14ac:dyDescent="0.25">
      <c r="A48" s="378">
        <v>10</v>
      </c>
      <c r="B48" s="386" t="s">
        <v>398</v>
      </c>
      <c r="C48" s="384" t="s">
        <v>399</v>
      </c>
      <c r="D48" s="385" t="s">
        <v>360</v>
      </c>
      <c r="E48" s="378">
        <v>2.5</v>
      </c>
      <c r="F48" s="378"/>
      <c r="G48" s="378"/>
    </row>
    <row r="49" spans="1:7" ht="31.5" x14ac:dyDescent="0.25">
      <c r="A49" s="378">
        <v>11</v>
      </c>
      <c r="B49" s="386" t="s">
        <v>400</v>
      </c>
      <c r="C49" s="384" t="s">
        <v>401</v>
      </c>
      <c r="D49" s="385" t="s">
        <v>360</v>
      </c>
      <c r="E49" s="378">
        <v>2.2999999999999998</v>
      </c>
      <c r="F49" s="378"/>
      <c r="G49" s="378"/>
    </row>
    <row r="50" spans="1:7" ht="31.5" customHeight="1" x14ac:dyDescent="0.25">
      <c r="A50" s="378">
        <v>12</v>
      </c>
      <c r="B50" s="386" t="s">
        <v>402</v>
      </c>
      <c r="C50" s="384" t="s">
        <v>401</v>
      </c>
      <c r="D50" s="385" t="s">
        <v>360</v>
      </c>
      <c r="E50" s="378">
        <v>3</v>
      </c>
      <c r="F50" s="378"/>
      <c r="G50" s="378"/>
    </row>
    <row r="51" spans="1:7" ht="31.5" customHeight="1" x14ac:dyDescent="0.25">
      <c r="A51" s="378">
        <v>13</v>
      </c>
      <c r="B51" s="386" t="s">
        <v>403</v>
      </c>
      <c r="C51" s="384" t="s">
        <v>384</v>
      </c>
      <c r="D51" s="385" t="s">
        <v>392</v>
      </c>
      <c r="E51" s="378">
        <v>3.5</v>
      </c>
      <c r="F51" s="378"/>
      <c r="G51" s="378"/>
    </row>
    <row r="52" spans="1:7" x14ac:dyDescent="0.25">
      <c r="A52" s="513">
        <v>14</v>
      </c>
      <c r="B52" s="531" t="s">
        <v>404</v>
      </c>
      <c r="C52" s="532"/>
      <c r="D52" s="253" t="s">
        <v>85</v>
      </c>
      <c r="E52" s="253" t="s">
        <v>168</v>
      </c>
      <c r="F52" s="253" t="s">
        <v>168</v>
      </c>
      <c r="G52" s="253"/>
    </row>
    <row r="53" spans="1:7" x14ac:dyDescent="0.25">
      <c r="A53" s="518"/>
      <c r="B53" s="533"/>
      <c r="C53" s="534"/>
      <c r="D53" s="253" t="s">
        <v>405</v>
      </c>
      <c r="E53" s="253" t="s">
        <v>168</v>
      </c>
      <c r="F53" s="253" t="s">
        <v>168</v>
      </c>
      <c r="G53" s="253"/>
    </row>
    <row r="54" spans="1:7" x14ac:dyDescent="0.25">
      <c r="A54" s="514"/>
      <c r="B54" s="535"/>
      <c r="C54" s="536"/>
      <c r="D54" s="381" t="s">
        <v>91</v>
      </c>
      <c r="E54" s="253" t="s">
        <v>168</v>
      </c>
      <c r="F54" s="253" t="s">
        <v>168</v>
      </c>
      <c r="G54" s="253"/>
    </row>
    <row r="56" spans="1:7" ht="15.75" customHeight="1" x14ac:dyDescent="0.25">
      <c r="A56" s="511" t="s">
        <v>368</v>
      </c>
      <c r="B56" s="511"/>
      <c r="C56" s="511"/>
      <c r="D56" s="511"/>
      <c r="E56" s="511"/>
      <c r="F56" s="511"/>
      <c r="G56" s="511"/>
    </row>
    <row r="57" spans="1:7" x14ac:dyDescent="0.25">
      <c r="A57" s="511" t="s">
        <v>406</v>
      </c>
      <c r="B57" s="511"/>
      <c r="C57" s="511"/>
      <c r="D57" s="511"/>
      <c r="E57" s="511"/>
      <c r="F57" s="511"/>
      <c r="G57" s="511"/>
    </row>
    <row r="58" spans="1:7" ht="43.5" customHeight="1" x14ac:dyDescent="0.25">
      <c r="A58" s="511" t="s">
        <v>407</v>
      </c>
      <c r="B58" s="511"/>
      <c r="C58" s="511"/>
      <c r="D58" s="511"/>
      <c r="E58" s="511"/>
      <c r="F58" s="511"/>
      <c r="G58" s="511"/>
    </row>
    <row r="59" spans="1:7" ht="29.25" customHeight="1" x14ac:dyDescent="0.25">
      <c r="A59" s="511" t="s">
        <v>408</v>
      </c>
      <c r="B59" s="511"/>
      <c r="C59" s="511"/>
      <c r="D59" s="511"/>
      <c r="E59" s="511"/>
      <c r="F59" s="511"/>
      <c r="G59" s="511"/>
    </row>
    <row r="60" spans="1:7" ht="43.5" customHeight="1" x14ac:dyDescent="0.25">
      <c r="A60" s="511" t="s">
        <v>409</v>
      </c>
      <c r="B60" s="511"/>
      <c r="C60" s="511"/>
      <c r="D60" s="511"/>
      <c r="E60" s="511"/>
      <c r="F60" s="511"/>
      <c r="G60" s="511"/>
    </row>
    <row r="61" spans="1:7" ht="58.5" customHeight="1" x14ac:dyDescent="0.25">
      <c r="A61" s="511" t="s">
        <v>410</v>
      </c>
      <c r="B61" s="511"/>
      <c r="C61" s="511"/>
      <c r="D61" s="511"/>
      <c r="E61" s="511"/>
      <c r="F61" s="511"/>
      <c r="G61" s="511"/>
    </row>
    <row r="62" spans="1:7" ht="43.5" customHeight="1" x14ac:dyDescent="0.25">
      <c r="A62" s="511" t="s">
        <v>411</v>
      </c>
      <c r="B62" s="511"/>
      <c r="C62" s="511"/>
      <c r="D62" s="511"/>
      <c r="E62" s="511"/>
      <c r="F62" s="511"/>
      <c r="G62" s="511"/>
    </row>
    <row r="63" spans="1:7" ht="29.25" customHeight="1" x14ac:dyDescent="0.25">
      <c r="A63" s="511" t="s">
        <v>412</v>
      </c>
      <c r="B63" s="511"/>
      <c r="C63" s="511"/>
      <c r="D63" s="511"/>
      <c r="E63" s="511"/>
      <c r="F63" s="511"/>
      <c r="G63" s="511"/>
    </row>
    <row r="64" spans="1:7" ht="29.25" customHeight="1" x14ac:dyDescent="0.25">
      <c r="A64" s="511" t="s">
        <v>413</v>
      </c>
      <c r="B64" s="511"/>
      <c r="C64" s="511"/>
      <c r="D64" s="511"/>
      <c r="E64" s="511"/>
      <c r="F64" s="511"/>
      <c r="G64" s="511"/>
    </row>
    <row r="65" spans="1:7" ht="29.25" customHeight="1" x14ac:dyDescent="0.25">
      <c r="A65" s="511" t="s">
        <v>414</v>
      </c>
      <c r="B65" s="511"/>
      <c r="C65" s="511"/>
      <c r="D65" s="511"/>
      <c r="E65" s="511"/>
      <c r="F65" s="511"/>
      <c r="G65" s="511"/>
    </row>
    <row r="66" spans="1:7" ht="3" customHeight="1" x14ac:dyDescent="0.25"/>
  </sheetData>
  <mergeCells count="37">
    <mergeCell ref="A65:G65"/>
    <mergeCell ref="A52:A54"/>
    <mergeCell ref="B52:C54"/>
    <mergeCell ref="A56:G56"/>
    <mergeCell ref="A57:G57"/>
    <mergeCell ref="A58:G58"/>
    <mergeCell ref="A59:G59"/>
    <mergeCell ref="A60:G60"/>
    <mergeCell ref="A61:G61"/>
    <mergeCell ref="A62:G62"/>
    <mergeCell ref="A63:G63"/>
    <mergeCell ref="A64:G64"/>
    <mergeCell ref="A37:A41"/>
    <mergeCell ref="B37:B41"/>
    <mergeCell ref="C37:C41"/>
    <mergeCell ref="A46:A47"/>
    <mergeCell ref="B46:B47"/>
    <mergeCell ref="C46:C47"/>
    <mergeCell ref="A25:A32"/>
    <mergeCell ref="B25:B32"/>
    <mergeCell ref="C25:C32"/>
    <mergeCell ref="A33:A36"/>
    <mergeCell ref="B33:B36"/>
    <mergeCell ref="C33:C36"/>
    <mergeCell ref="A10:A16"/>
    <mergeCell ref="B10:B16"/>
    <mergeCell ref="C10:C16"/>
    <mergeCell ref="A17:A24"/>
    <mergeCell ref="B17:B24"/>
    <mergeCell ref="C17:C24"/>
    <mergeCell ref="A3:G3"/>
    <mergeCell ref="A4:G4"/>
    <mergeCell ref="A5:G5"/>
    <mergeCell ref="A7:A8"/>
    <mergeCell ref="B7:B8"/>
    <mergeCell ref="C7:C8"/>
    <mergeCell ref="D7:D8"/>
  </mergeCells>
  <pageMargins left="0.78740157480314965" right="0.31496062992125984" top="0.59055118110236227" bottom="0.39370078740157483" header="0.19685039370078741" footer="0.19685039370078741"/>
  <pageSetup paperSize="9" scale="57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1" manualBreakCount="1">
    <brk id="43" max="6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0CC4F-8CB5-49E6-97A8-499F1F732376}">
  <dimension ref="A1:M10"/>
  <sheetViews>
    <sheetView workbookViewId="0">
      <selection activeCell="A2" sqref="A2:M2"/>
    </sheetView>
  </sheetViews>
  <sheetFormatPr defaultRowHeight="15" x14ac:dyDescent="0.25"/>
  <cols>
    <col min="1" max="1" width="6.28515625" style="440" customWidth="1"/>
    <col min="2" max="3" width="16.28515625" style="440" customWidth="1"/>
    <col min="4" max="4" width="9.85546875" style="440" customWidth="1"/>
    <col min="5" max="5" width="19.140625" style="440" customWidth="1"/>
    <col min="6" max="6" width="15.7109375" style="440" customWidth="1"/>
    <col min="7" max="13" width="10.5703125" style="440" customWidth="1"/>
    <col min="14" max="16384" width="9.140625" style="440"/>
  </cols>
  <sheetData>
    <row r="1" spans="1:13" x14ac:dyDescent="0.25">
      <c r="M1" s="446" t="s">
        <v>637</v>
      </c>
    </row>
    <row r="2" spans="1:13" x14ac:dyDescent="0.25">
      <c r="A2" s="611" t="s">
        <v>606</v>
      </c>
      <c r="B2" s="611"/>
      <c r="C2" s="611"/>
      <c r="D2" s="611"/>
      <c r="E2" s="611"/>
      <c r="F2" s="611"/>
      <c r="G2" s="611"/>
      <c r="H2" s="611"/>
      <c r="I2" s="611"/>
      <c r="J2" s="611"/>
      <c r="K2" s="611"/>
      <c r="L2" s="611"/>
      <c r="M2" s="611"/>
    </row>
    <row r="4" spans="1:13" ht="28.5" customHeight="1" x14ac:dyDescent="0.25">
      <c r="A4" s="612" t="s">
        <v>177</v>
      </c>
      <c r="B4" s="612" t="s">
        <v>473</v>
      </c>
      <c r="C4" s="612" t="s">
        <v>611</v>
      </c>
      <c r="D4" s="612" t="s">
        <v>474</v>
      </c>
      <c r="E4" s="612" t="s">
        <v>475</v>
      </c>
      <c r="F4" s="613" t="s">
        <v>476</v>
      </c>
      <c r="G4" s="612" t="s">
        <v>477</v>
      </c>
      <c r="H4" s="612"/>
      <c r="I4" s="612"/>
      <c r="J4" s="612"/>
      <c r="K4" s="612"/>
      <c r="L4" s="612"/>
      <c r="M4" s="612"/>
    </row>
    <row r="5" spans="1:13" ht="20.25" customHeight="1" x14ac:dyDescent="0.25">
      <c r="A5" s="612"/>
      <c r="B5" s="612"/>
      <c r="C5" s="612"/>
      <c r="D5" s="612"/>
      <c r="E5" s="612"/>
      <c r="F5" s="614"/>
      <c r="G5" s="612" t="s">
        <v>12</v>
      </c>
      <c r="H5" s="612" t="s">
        <v>478</v>
      </c>
      <c r="I5" s="612"/>
      <c r="J5" s="612"/>
      <c r="K5" s="612" t="s">
        <v>479</v>
      </c>
      <c r="L5" s="612"/>
      <c r="M5" s="612"/>
    </row>
    <row r="6" spans="1:13" ht="30" customHeight="1" x14ac:dyDescent="0.25">
      <c r="A6" s="612"/>
      <c r="B6" s="612"/>
      <c r="C6" s="612"/>
      <c r="D6" s="612"/>
      <c r="E6" s="612"/>
      <c r="F6" s="615"/>
      <c r="G6" s="612"/>
      <c r="H6" s="441" t="s">
        <v>12</v>
      </c>
      <c r="I6" s="441" t="s">
        <v>480</v>
      </c>
      <c r="J6" s="441" t="s">
        <v>481</v>
      </c>
      <c r="K6" s="441" t="s">
        <v>12</v>
      </c>
      <c r="L6" s="441" t="s">
        <v>480</v>
      </c>
      <c r="M6" s="441" t="s">
        <v>481</v>
      </c>
    </row>
    <row r="7" spans="1:13" x14ac:dyDescent="0.25">
      <c r="A7" s="442" t="s">
        <v>170</v>
      </c>
      <c r="B7" s="443"/>
      <c r="C7" s="443"/>
      <c r="D7" s="443"/>
      <c r="E7" s="443"/>
      <c r="F7" s="443"/>
      <c r="G7" s="443"/>
      <c r="H7" s="443"/>
      <c r="I7" s="443"/>
      <c r="J7" s="443"/>
      <c r="K7" s="443"/>
      <c r="L7" s="443"/>
      <c r="M7" s="443"/>
    </row>
    <row r="8" spans="1:13" x14ac:dyDescent="0.25">
      <c r="A8" s="442" t="s">
        <v>290</v>
      </c>
      <c r="B8" s="443"/>
      <c r="C8" s="443"/>
      <c r="D8" s="443"/>
      <c r="E8" s="443"/>
      <c r="F8" s="443"/>
      <c r="G8" s="443"/>
      <c r="H8" s="443"/>
      <c r="I8" s="443"/>
      <c r="J8" s="443"/>
      <c r="K8" s="443"/>
      <c r="L8" s="443"/>
      <c r="M8" s="443"/>
    </row>
    <row r="9" spans="1:13" x14ac:dyDescent="0.25">
      <c r="A9" s="442" t="s">
        <v>482</v>
      </c>
      <c r="B9" s="443"/>
      <c r="C9" s="443"/>
      <c r="D9" s="443"/>
      <c r="E9" s="443"/>
      <c r="F9" s="443"/>
      <c r="G9" s="443"/>
      <c r="H9" s="443"/>
      <c r="I9" s="443"/>
      <c r="J9" s="443"/>
      <c r="K9" s="443"/>
      <c r="L9" s="443"/>
      <c r="M9" s="443"/>
    </row>
    <row r="10" spans="1:13" x14ac:dyDescent="0.25">
      <c r="A10" s="609" t="s">
        <v>483</v>
      </c>
      <c r="B10" s="610"/>
      <c r="C10" s="474"/>
      <c r="D10" s="443"/>
      <c r="E10" s="443"/>
      <c r="F10" s="443"/>
      <c r="G10" s="443"/>
      <c r="H10" s="443"/>
      <c r="I10" s="443"/>
      <c r="J10" s="443"/>
      <c r="K10" s="443"/>
      <c r="L10" s="443"/>
      <c r="M10" s="443"/>
    </row>
  </sheetData>
  <mergeCells count="12">
    <mergeCell ref="A10:B10"/>
    <mergeCell ref="A2:M2"/>
    <mergeCell ref="A4:A6"/>
    <mergeCell ref="B4:B6"/>
    <mergeCell ref="D4:D6"/>
    <mergeCell ref="E4:E6"/>
    <mergeCell ref="F4:F6"/>
    <mergeCell ref="G4:M4"/>
    <mergeCell ref="G5:G6"/>
    <mergeCell ref="H5:J5"/>
    <mergeCell ref="K5:M5"/>
    <mergeCell ref="C4:C6"/>
  </mergeCells>
  <pageMargins left="0.11811023622047245" right="0.11811023622047245" top="0.74803149606299213" bottom="0.15748031496062992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B766B-D84A-45FA-9336-232CEE0E38E6}">
  <dimension ref="A1:J13"/>
  <sheetViews>
    <sheetView tabSelected="1" workbookViewId="0">
      <selection activeCell="A2" sqref="A2:J2"/>
    </sheetView>
  </sheetViews>
  <sheetFormatPr defaultRowHeight="15" x14ac:dyDescent="0.25"/>
  <cols>
    <col min="1" max="1" width="6" style="440" customWidth="1"/>
    <col min="2" max="2" width="15.140625" style="440" customWidth="1"/>
    <col min="3" max="3" width="17" style="440" customWidth="1"/>
    <col min="4" max="4" width="16.28515625" style="440" customWidth="1"/>
    <col min="5" max="10" width="14.42578125" style="440" customWidth="1"/>
    <col min="11" max="16384" width="9.140625" style="440"/>
  </cols>
  <sheetData>
    <row r="1" spans="1:10" x14ac:dyDescent="0.25">
      <c r="J1" s="446" t="s">
        <v>575</v>
      </c>
    </row>
    <row r="2" spans="1:10" x14ac:dyDescent="0.25">
      <c r="A2" s="611" t="s">
        <v>607</v>
      </c>
      <c r="B2" s="611"/>
      <c r="C2" s="611"/>
      <c r="D2" s="611"/>
      <c r="E2" s="611"/>
      <c r="F2" s="611"/>
      <c r="G2" s="611"/>
      <c r="H2" s="611"/>
      <c r="I2" s="611"/>
      <c r="J2" s="611"/>
    </row>
    <row r="4" spans="1:10" x14ac:dyDescent="0.25">
      <c r="A4" s="619" t="s">
        <v>177</v>
      </c>
      <c r="B4" s="619" t="s">
        <v>484</v>
      </c>
      <c r="C4" s="619" t="s">
        <v>485</v>
      </c>
      <c r="D4" s="613" t="s">
        <v>486</v>
      </c>
      <c r="E4" s="623" t="s">
        <v>213</v>
      </c>
      <c r="F4" s="624"/>
      <c r="G4" s="619" t="s">
        <v>487</v>
      </c>
      <c r="H4" s="619"/>
      <c r="I4" s="619" t="s">
        <v>488</v>
      </c>
      <c r="J4" s="619"/>
    </row>
    <row r="5" spans="1:10" ht="69.75" customHeight="1" x14ac:dyDescent="0.25">
      <c r="A5" s="619"/>
      <c r="B5" s="619"/>
      <c r="C5" s="619"/>
      <c r="D5" s="621"/>
      <c r="E5" s="625"/>
      <c r="F5" s="626"/>
      <c r="G5" s="619"/>
      <c r="H5" s="619"/>
      <c r="I5" s="619"/>
      <c r="J5" s="619"/>
    </row>
    <row r="6" spans="1:10" ht="38.25" x14ac:dyDescent="0.25">
      <c r="A6" s="619"/>
      <c r="B6" s="619"/>
      <c r="C6" s="619"/>
      <c r="D6" s="622"/>
      <c r="E6" s="444" t="s">
        <v>219</v>
      </c>
      <c r="F6" s="444" t="s">
        <v>489</v>
      </c>
      <c r="G6" s="444" t="s">
        <v>219</v>
      </c>
      <c r="H6" s="444" t="s">
        <v>490</v>
      </c>
      <c r="I6" s="444" t="s">
        <v>219</v>
      </c>
      <c r="J6" s="444" t="s">
        <v>489</v>
      </c>
    </row>
    <row r="7" spans="1:10" x14ac:dyDescent="0.25">
      <c r="A7" s="620" t="s">
        <v>170</v>
      </c>
      <c r="B7" s="620"/>
      <c r="C7" s="445"/>
      <c r="D7" s="445"/>
      <c r="E7" s="445"/>
      <c r="F7" s="445"/>
      <c r="G7" s="445"/>
      <c r="H7" s="445"/>
      <c r="I7" s="445"/>
      <c r="J7" s="445"/>
    </row>
    <row r="8" spans="1:10" x14ac:dyDescent="0.25">
      <c r="A8" s="620"/>
      <c r="B8" s="620"/>
      <c r="C8" s="445"/>
      <c r="D8" s="445"/>
      <c r="E8" s="445"/>
      <c r="F8" s="445"/>
      <c r="G8" s="445"/>
      <c r="H8" s="445"/>
      <c r="I8" s="445"/>
      <c r="J8" s="445"/>
    </row>
    <row r="9" spans="1:10" ht="15" customHeight="1" x14ac:dyDescent="0.25">
      <c r="A9" s="616" t="s">
        <v>491</v>
      </c>
      <c r="B9" s="617"/>
      <c r="C9" s="610"/>
      <c r="D9" s="444"/>
      <c r="E9" s="444"/>
      <c r="F9" s="444"/>
      <c r="G9" s="444"/>
      <c r="H9" s="444"/>
      <c r="I9" s="444"/>
      <c r="J9" s="444"/>
    </row>
    <row r="10" spans="1:10" x14ac:dyDescent="0.25">
      <c r="A10" s="620" t="s">
        <v>482</v>
      </c>
      <c r="B10" s="620"/>
      <c r="C10" s="445"/>
      <c r="D10" s="445"/>
      <c r="E10" s="445"/>
      <c r="F10" s="445"/>
      <c r="G10" s="445"/>
      <c r="H10" s="445"/>
      <c r="I10" s="445"/>
      <c r="J10" s="445"/>
    </row>
    <row r="11" spans="1:10" x14ac:dyDescent="0.25">
      <c r="A11" s="620"/>
      <c r="B11" s="620"/>
      <c r="C11" s="445"/>
      <c r="D11" s="445"/>
      <c r="E11" s="445"/>
      <c r="F11" s="445"/>
      <c r="G11" s="445"/>
      <c r="H11" s="445"/>
      <c r="I11" s="445"/>
      <c r="J11" s="445"/>
    </row>
    <row r="12" spans="1:10" ht="15.75" customHeight="1" x14ac:dyDescent="0.25">
      <c r="A12" s="616" t="s">
        <v>491</v>
      </c>
      <c r="B12" s="617"/>
      <c r="C12" s="610"/>
      <c r="D12" s="444"/>
      <c r="E12" s="444"/>
      <c r="F12" s="444"/>
      <c r="G12" s="444"/>
      <c r="H12" s="444"/>
      <c r="I12" s="444"/>
      <c r="J12" s="444"/>
    </row>
    <row r="13" spans="1:10" x14ac:dyDescent="0.25">
      <c r="A13" s="618" t="s">
        <v>492</v>
      </c>
      <c r="B13" s="617"/>
      <c r="C13" s="610"/>
      <c r="D13" s="445"/>
      <c r="E13" s="445"/>
      <c r="F13" s="445"/>
      <c r="G13" s="445"/>
      <c r="H13" s="445"/>
      <c r="I13" s="445"/>
      <c r="J13" s="445"/>
    </row>
  </sheetData>
  <mergeCells count="15">
    <mergeCell ref="A12:C12"/>
    <mergeCell ref="A13:C13"/>
    <mergeCell ref="A2:J2"/>
    <mergeCell ref="I4:J5"/>
    <mergeCell ref="A7:A8"/>
    <mergeCell ref="B7:B8"/>
    <mergeCell ref="A9:C9"/>
    <mergeCell ref="A10:A11"/>
    <mergeCell ref="B10:B11"/>
    <mergeCell ref="A4:A6"/>
    <mergeCell ref="B4:B6"/>
    <mergeCell ref="C4:C6"/>
    <mergeCell ref="D4:D6"/>
    <mergeCell ref="E4:F5"/>
    <mergeCell ref="G4:H5"/>
  </mergeCells>
  <pageMargins left="0.11811023622047245" right="0.11811023622047245" top="0.74803149606299213" bottom="0.15748031496062992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83561-2486-468E-BA55-98AA7C3F4976}">
  <sheetPr>
    <pageSetUpPr fitToPage="1"/>
  </sheetPr>
  <dimension ref="A1:AJ157"/>
  <sheetViews>
    <sheetView view="pageBreakPreview" zoomScale="110" zoomScaleNormal="110" zoomScaleSheetLayoutView="110" workbookViewId="0">
      <pane ySplit="8" topLeftCell="A9" activePane="bottomLeft" state="frozen"/>
      <selection activeCell="M13" sqref="M13"/>
      <selection pane="bottomLeft" activeCell="A2" sqref="A2:AJ2"/>
    </sheetView>
  </sheetViews>
  <sheetFormatPr defaultRowHeight="12" outlineLevelCol="1" x14ac:dyDescent="0.2"/>
  <cols>
    <col min="1" max="1" width="4.5703125" style="399" customWidth="1"/>
    <col min="2" max="2" width="4" style="399" customWidth="1"/>
    <col min="3" max="3" width="10.28515625" style="399" customWidth="1"/>
    <col min="4" max="4" width="6.5703125" style="399" customWidth="1"/>
    <col min="5" max="5" width="10.85546875" style="399" customWidth="1"/>
    <col min="6" max="6" width="5.140625" style="422" customWidth="1"/>
    <col min="7" max="7" width="7.85546875" style="422" customWidth="1"/>
    <col min="8" max="8" width="3.7109375" style="399" customWidth="1"/>
    <col min="9" max="9" width="3.42578125" style="399" customWidth="1"/>
    <col min="10" max="10" width="2.85546875" style="399" customWidth="1"/>
    <col min="11" max="11" width="3.5703125" style="399" customWidth="1"/>
    <col min="12" max="12" width="3.42578125" style="399" customWidth="1"/>
    <col min="13" max="14" width="2.85546875" style="399" customWidth="1"/>
    <col min="15" max="15" width="2.5703125" style="399" customWidth="1"/>
    <col min="16" max="16" width="3.42578125" style="399" customWidth="1"/>
    <col min="17" max="17" width="4.85546875" style="399" customWidth="1"/>
    <col min="18" max="18" width="6" style="399" customWidth="1" outlineLevel="1"/>
    <col min="19" max="19" width="5" style="399" customWidth="1" outlineLevel="1"/>
    <col min="20" max="20" width="5.140625" style="399" customWidth="1" outlineLevel="1"/>
    <col min="21" max="21" width="4.140625" style="399" customWidth="1" outlineLevel="1"/>
    <col min="22" max="22" width="5.140625" style="409" customWidth="1" outlineLevel="1"/>
    <col min="23" max="23" width="3.28515625" style="409" customWidth="1" outlineLevel="1"/>
    <col min="24" max="24" width="6.28515625" style="399" customWidth="1" outlineLevel="1"/>
    <col min="25" max="25" width="4.5703125" style="399" customWidth="1" outlineLevel="1"/>
    <col min="26" max="26" width="6.7109375" style="399" customWidth="1" outlineLevel="1"/>
    <col min="27" max="27" width="4.140625" style="399" customWidth="1" outlineLevel="1"/>
    <col min="28" max="28" width="4.85546875" style="399" customWidth="1" outlineLevel="1"/>
    <col min="29" max="29" width="8.85546875" style="399" customWidth="1" outlineLevel="1"/>
    <col min="30" max="30" width="2.42578125" style="399" customWidth="1" outlineLevel="1"/>
    <col min="31" max="31" width="2" style="423" customWidth="1" outlineLevel="1"/>
    <col min="32" max="32" width="2.5703125" style="399" customWidth="1" outlineLevel="1"/>
    <col min="33" max="33" width="2.42578125" style="399" customWidth="1" outlineLevel="1"/>
    <col min="34" max="34" width="2.28515625" style="399" customWidth="1" outlineLevel="1"/>
    <col min="35" max="35" width="2.42578125" style="423" customWidth="1" outlineLevel="1"/>
    <col min="36" max="36" width="3.42578125" style="399" customWidth="1"/>
    <col min="37" max="16384" width="9.140625" style="399"/>
  </cols>
  <sheetData>
    <row r="1" spans="1:36" ht="15" x14ac:dyDescent="0.2">
      <c r="A1" s="433"/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4"/>
      <c r="Q1" s="434"/>
      <c r="R1" s="434"/>
      <c r="S1" s="434"/>
      <c r="T1" s="434"/>
      <c r="U1" s="434"/>
      <c r="V1" s="434"/>
      <c r="W1" s="434"/>
      <c r="X1" s="434"/>
      <c r="Y1" s="434"/>
      <c r="Z1" s="434"/>
      <c r="AA1" s="434"/>
      <c r="AB1" s="434"/>
      <c r="AC1" s="434"/>
      <c r="AD1" s="434"/>
      <c r="AE1" s="434"/>
      <c r="AF1" s="434"/>
      <c r="AG1" s="434"/>
      <c r="AH1" s="434"/>
      <c r="AI1" s="434"/>
      <c r="AJ1" s="437" t="s">
        <v>576</v>
      </c>
    </row>
    <row r="2" spans="1:36" ht="21" customHeight="1" x14ac:dyDescent="0.25">
      <c r="A2" s="627" t="s">
        <v>458</v>
      </c>
      <c r="B2" s="627"/>
      <c r="C2" s="627"/>
      <c r="D2" s="627"/>
      <c r="E2" s="627"/>
      <c r="F2" s="627"/>
      <c r="G2" s="627"/>
      <c r="H2" s="627"/>
      <c r="I2" s="627"/>
      <c r="J2" s="627"/>
      <c r="K2" s="627"/>
      <c r="L2" s="627"/>
      <c r="M2" s="627"/>
      <c r="N2" s="627"/>
      <c r="O2" s="627"/>
      <c r="P2" s="627"/>
      <c r="Q2" s="627"/>
      <c r="R2" s="627"/>
      <c r="S2" s="628"/>
      <c r="T2" s="628"/>
      <c r="U2" s="628"/>
      <c r="V2" s="628"/>
      <c r="W2" s="628"/>
      <c r="X2" s="628"/>
      <c r="Y2" s="628"/>
      <c r="Z2" s="628"/>
      <c r="AA2" s="628"/>
      <c r="AB2" s="628"/>
      <c r="AC2" s="628"/>
      <c r="AD2" s="628"/>
      <c r="AE2" s="628"/>
      <c r="AF2" s="628"/>
      <c r="AG2" s="628"/>
      <c r="AH2" s="628"/>
      <c r="AI2" s="628"/>
      <c r="AJ2" s="629"/>
    </row>
    <row r="3" spans="1:36" ht="15.75" customHeight="1" x14ac:dyDescent="0.25">
      <c r="A3" s="400"/>
      <c r="B3" s="400"/>
      <c r="C3" s="400"/>
      <c r="D3" s="400"/>
      <c r="E3" s="401"/>
      <c r="F3" s="627" t="s">
        <v>176</v>
      </c>
      <c r="G3" s="630"/>
      <c r="H3" s="630"/>
      <c r="I3" s="630"/>
      <c r="J3" s="630"/>
      <c r="K3" s="630"/>
      <c r="L3" s="630"/>
      <c r="M3" s="630"/>
      <c r="N3" s="630"/>
      <c r="O3" s="630"/>
      <c r="P3" s="400"/>
      <c r="Q3" s="400"/>
      <c r="R3" s="400"/>
      <c r="S3" s="402"/>
      <c r="T3" s="402"/>
      <c r="U3" s="402"/>
      <c r="V3" s="403"/>
      <c r="W3" s="403"/>
      <c r="X3" s="404"/>
      <c r="Y3" s="404"/>
      <c r="Z3" s="404"/>
      <c r="AA3" s="402"/>
      <c r="AB3" s="404"/>
      <c r="AC3" s="404"/>
      <c r="AD3" s="404"/>
      <c r="AE3" s="405"/>
      <c r="AF3" s="402"/>
      <c r="AG3" s="402"/>
      <c r="AH3" s="402"/>
      <c r="AI3" s="405"/>
    </row>
    <row r="4" spans="1:36" ht="15" x14ac:dyDescent="0.25">
      <c r="A4" s="406"/>
      <c r="B4" s="407"/>
      <c r="C4" s="407"/>
      <c r="D4" s="407"/>
      <c r="E4" s="407"/>
      <c r="F4" s="406"/>
      <c r="G4" s="406"/>
      <c r="H4" s="408"/>
      <c r="I4" s="403"/>
      <c r="J4" s="403"/>
      <c r="K4" s="403"/>
      <c r="L4" s="403"/>
      <c r="M4" s="403"/>
      <c r="N4" s="403"/>
      <c r="O4" s="403"/>
      <c r="P4" s="403"/>
      <c r="Q4" s="403"/>
      <c r="R4" s="402"/>
      <c r="S4" s="402"/>
      <c r="T4" s="402"/>
      <c r="U4" s="402"/>
      <c r="V4" s="403"/>
      <c r="W4" s="403"/>
      <c r="X4" s="404"/>
      <c r="Y4" s="404"/>
      <c r="Z4" s="404"/>
      <c r="AA4" s="402"/>
      <c r="AB4" s="404"/>
      <c r="AC4" s="404"/>
      <c r="AD4" s="631" t="s">
        <v>459</v>
      </c>
      <c r="AE4" s="632"/>
      <c r="AF4" s="632"/>
      <c r="AG4" s="632"/>
      <c r="AH4" s="632"/>
      <c r="AI4" s="632"/>
      <c r="AJ4" s="632"/>
    </row>
    <row r="5" spans="1:36" s="409" customFormat="1" ht="22.5" customHeight="1" x14ac:dyDescent="0.2">
      <c r="A5" s="633" t="s">
        <v>177</v>
      </c>
      <c r="B5" s="636" t="s">
        <v>178</v>
      </c>
      <c r="C5" s="636" t="s">
        <v>179</v>
      </c>
      <c r="D5" s="636" t="s">
        <v>180</v>
      </c>
      <c r="E5" s="636" t="s">
        <v>181</v>
      </c>
      <c r="F5" s="636" t="s">
        <v>182</v>
      </c>
      <c r="G5" s="636" t="s">
        <v>460</v>
      </c>
      <c r="H5" s="641" t="s">
        <v>183</v>
      </c>
      <c r="I5" s="641"/>
      <c r="J5" s="641"/>
      <c r="K5" s="641"/>
      <c r="L5" s="641"/>
      <c r="M5" s="641"/>
      <c r="N5" s="641"/>
      <c r="O5" s="647"/>
      <c r="P5" s="647"/>
      <c r="Q5" s="655" t="s">
        <v>184</v>
      </c>
      <c r="R5" s="648" t="s">
        <v>185</v>
      </c>
      <c r="S5" s="648" t="s">
        <v>186</v>
      </c>
      <c r="T5" s="648" t="s">
        <v>187</v>
      </c>
      <c r="U5" s="648" t="s">
        <v>188</v>
      </c>
      <c r="V5" s="641" t="s">
        <v>189</v>
      </c>
      <c r="W5" s="641"/>
      <c r="X5" s="641"/>
      <c r="Y5" s="641"/>
      <c r="Z5" s="641"/>
      <c r="AA5" s="641"/>
      <c r="AB5" s="641"/>
      <c r="AC5" s="633" t="s">
        <v>461</v>
      </c>
      <c r="AD5" s="641" t="s">
        <v>462</v>
      </c>
      <c r="AE5" s="641"/>
      <c r="AF5" s="641"/>
      <c r="AG5" s="641"/>
      <c r="AH5" s="641"/>
      <c r="AI5" s="641"/>
      <c r="AJ5" s="639" t="s">
        <v>190</v>
      </c>
    </row>
    <row r="6" spans="1:36" s="409" customFormat="1" ht="12" customHeight="1" x14ac:dyDescent="0.2">
      <c r="A6" s="634"/>
      <c r="B6" s="637"/>
      <c r="C6" s="637"/>
      <c r="D6" s="637"/>
      <c r="E6" s="637"/>
      <c r="F6" s="637"/>
      <c r="G6" s="637"/>
      <c r="H6" s="641"/>
      <c r="I6" s="641"/>
      <c r="J6" s="641"/>
      <c r="K6" s="641"/>
      <c r="L6" s="641"/>
      <c r="M6" s="641"/>
      <c r="N6" s="641"/>
      <c r="O6" s="647"/>
      <c r="P6" s="647"/>
      <c r="Q6" s="655"/>
      <c r="R6" s="648"/>
      <c r="S6" s="648"/>
      <c r="T6" s="648"/>
      <c r="U6" s="648"/>
      <c r="V6" s="641"/>
      <c r="W6" s="641"/>
      <c r="X6" s="641"/>
      <c r="Y6" s="641"/>
      <c r="Z6" s="641"/>
      <c r="AA6" s="641"/>
      <c r="AB6" s="641"/>
      <c r="AC6" s="646"/>
      <c r="AD6" s="641"/>
      <c r="AE6" s="641"/>
      <c r="AF6" s="641"/>
      <c r="AG6" s="641"/>
      <c r="AH6" s="641"/>
      <c r="AI6" s="641"/>
      <c r="AJ6" s="640"/>
    </row>
    <row r="7" spans="1:36" s="409" customFormat="1" ht="62.25" customHeight="1" x14ac:dyDescent="0.2">
      <c r="A7" s="634"/>
      <c r="B7" s="637"/>
      <c r="C7" s="637"/>
      <c r="D7" s="637"/>
      <c r="E7" s="637"/>
      <c r="F7" s="637"/>
      <c r="G7" s="637"/>
      <c r="H7" s="641" t="s">
        <v>191</v>
      </c>
      <c r="I7" s="641"/>
      <c r="J7" s="641" t="s">
        <v>192</v>
      </c>
      <c r="K7" s="641"/>
      <c r="L7" s="636" t="s">
        <v>193</v>
      </c>
      <c r="M7" s="636" t="s">
        <v>194</v>
      </c>
      <c r="N7" s="636" t="s">
        <v>195</v>
      </c>
      <c r="O7" s="636" t="s">
        <v>196</v>
      </c>
      <c r="P7" s="636" t="s">
        <v>197</v>
      </c>
      <c r="Q7" s="655"/>
      <c r="R7" s="648"/>
      <c r="S7" s="648"/>
      <c r="T7" s="648"/>
      <c r="U7" s="648"/>
      <c r="V7" s="641" t="s">
        <v>198</v>
      </c>
      <c r="W7" s="641"/>
      <c r="X7" s="641"/>
      <c r="Y7" s="641" t="s">
        <v>199</v>
      </c>
      <c r="Z7" s="641"/>
      <c r="AA7" s="641" t="s">
        <v>200</v>
      </c>
      <c r="AB7" s="641"/>
      <c r="AC7" s="646"/>
      <c r="AD7" s="641"/>
      <c r="AE7" s="641"/>
      <c r="AF7" s="641"/>
      <c r="AG7" s="641"/>
      <c r="AH7" s="641"/>
      <c r="AI7" s="641"/>
      <c r="AJ7" s="640"/>
    </row>
    <row r="8" spans="1:36" s="409" customFormat="1" ht="38.25" customHeight="1" x14ac:dyDescent="0.2">
      <c r="A8" s="634"/>
      <c r="B8" s="637"/>
      <c r="C8" s="637"/>
      <c r="D8" s="637"/>
      <c r="E8" s="637"/>
      <c r="F8" s="637"/>
      <c r="G8" s="637"/>
      <c r="H8" s="636" t="s">
        <v>201</v>
      </c>
      <c r="I8" s="636" t="s">
        <v>202</v>
      </c>
      <c r="J8" s="636" t="s">
        <v>201</v>
      </c>
      <c r="K8" s="636" t="s">
        <v>202</v>
      </c>
      <c r="L8" s="637"/>
      <c r="M8" s="637"/>
      <c r="N8" s="637"/>
      <c r="O8" s="637"/>
      <c r="P8" s="637"/>
      <c r="Q8" s="655"/>
      <c r="R8" s="648"/>
      <c r="S8" s="648"/>
      <c r="T8" s="648"/>
      <c r="U8" s="648"/>
      <c r="V8" s="648" t="s">
        <v>203</v>
      </c>
      <c r="W8" s="650" t="s">
        <v>463</v>
      </c>
      <c r="X8" s="651"/>
      <c r="Y8" s="636" t="s">
        <v>203</v>
      </c>
      <c r="Z8" s="654" t="s">
        <v>463</v>
      </c>
      <c r="AA8" s="654" t="s">
        <v>204</v>
      </c>
      <c r="AB8" s="654" t="s">
        <v>464</v>
      </c>
      <c r="AC8" s="646"/>
      <c r="AD8" s="642" t="s">
        <v>205</v>
      </c>
      <c r="AE8" s="643"/>
      <c r="AF8" s="642" t="s">
        <v>206</v>
      </c>
      <c r="AG8" s="643"/>
      <c r="AH8" s="642" t="s">
        <v>207</v>
      </c>
      <c r="AI8" s="643"/>
      <c r="AJ8" s="640"/>
    </row>
    <row r="9" spans="1:36" s="409" customFormat="1" ht="56.25" customHeight="1" x14ac:dyDescent="0.2">
      <c r="A9" s="635"/>
      <c r="B9" s="638"/>
      <c r="C9" s="638"/>
      <c r="D9" s="638"/>
      <c r="E9" s="638"/>
      <c r="F9" s="638"/>
      <c r="G9" s="638"/>
      <c r="H9" s="638"/>
      <c r="I9" s="638"/>
      <c r="J9" s="638"/>
      <c r="K9" s="638"/>
      <c r="L9" s="638"/>
      <c r="M9" s="638"/>
      <c r="N9" s="638"/>
      <c r="O9" s="638"/>
      <c r="P9" s="638"/>
      <c r="Q9" s="649"/>
      <c r="R9" s="649"/>
      <c r="S9" s="649"/>
      <c r="T9" s="649"/>
      <c r="U9" s="649"/>
      <c r="V9" s="649"/>
      <c r="W9" s="410" t="s">
        <v>12</v>
      </c>
      <c r="X9" s="410" t="s">
        <v>220</v>
      </c>
      <c r="Y9" s="638"/>
      <c r="Z9" s="638"/>
      <c r="AA9" s="638"/>
      <c r="AB9" s="638"/>
      <c r="AC9" s="635"/>
      <c r="AD9" s="644"/>
      <c r="AE9" s="645"/>
      <c r="AF9" s="644"/>
      <c r="AG9" s="645"/>
      <c r="AH9" s="644"/>
      <c r="AI9" s="645"/>
      <c r="AJ9" s="638"/>
    </row>
    <row r="10" spans="1:36" s="420" customFormat="1" ht="124.5" customHeight="1" x14ac:dyDescent="0.25">
      <c r="A10" s="411">
        <v>1</v>
      </c>
      <c r="B10" s="412"/>
      <c r="C10" s="412"/>
      <c r="D10" s="413"/>
      <c r="E10" s="412"/>
      <c r="F10" s="414"/>
      <c r="G10" s="415"/>
      <c r="H10" s="416"/>
      <c r="I10" s="416"/>
      <c r="J10" s="416"/>
      <c r="K10" s="416"/>
      <c r="L10" s="416"/>
      <c r="M10" s="416"/>
      <c r="N10" s="416"/>
      <c r="O10" s="416"/>
      <c r="P10" s="416"/>
      <c r="Q10" s="417"/>
      <c r="R10" s="416"/>
      <c r="S10" s="416"/>
      <c r="T10" s="416"/>
      <c r="U10" s="415"/>
      <c r="V10" s="416"/>
      <c r="W10" s="416"/>
      <c r="X10" s="416"/>
      <c r="Y10" s="416"/>
      <c r="Z10" s="416"/>
      <c r="AA10" s="416"/>
      <c r="AB10" s="416"/>
      <c r="AC10" s="416"/>
      <c r="AD10" s="418"/>
      <c r="AE10" s="419"/>
      <c r="AF10" s="418"/>
      <c r="AG10" s="419"/>
      <c r="AH10" s="418"/>
      <c r="AI10" s="419"/>
      <c r="AJ10" s="416"/>
    </row>
    <row r="11" spans="1:36" s="420" customFormat="1" ht="18.75" customHeight="1" x14ac:dyDescent="0.25">
      <c r="A11" s="411" t="s">
        <v>290</v>
      </c>
      <c r="B11" s="412"/>
      <c r="C11" s="421"/>
      <c r="D11" s="413"/>
      <c r="E11" s="412"/>
      <c r="F11" s="414"/>
      <c r="G11" s="415"/>
      <c r="H11" s="416"/>
      <c r="I11" s="416"/>
      <c r="J11" s="416"/>
      <c r="K11" s="416"/>
      <c r="L11" s="416"/>
      <c r="M11" s="416"/>
      <c r="N11" s="416"/>
      <c r="O11" s="416"/>
      <c r="P11" s="416"/>
      <c r="Q11" s="416"/>
      <c r="R11" s="416"/>
      <c r="S11" s="416"/>
      <c r="T11" s="416"/>
      <c r="U11" s="415"/>
      <c r="V11" s="416"/>
      <c r="W11" s="416"/>
      <c r="X11" s="416"/>
      <c r="Y11" s="416"/>
      <c r="Z11" s="416"/>
      <c r="AA11" s="416"/>
      <c r="AB11" s="416"/>
      <c r="AC11" s="416"/>
      <c r="AD11" s="418"/>
      <c r="AE11" s="419"/>
      <c r="AF11" s="418"/>
      <c r="AG11" s="419"/>
      <c r="AH11" s="418"/>
      <c r="AI11" s="419"/>
      <c r="AJ11" s="416"/>
    </row>
    <row r="12" spans="1:36" ht="17.25" customHeight="1" x14ac:dyDescent="0.25">
      <c r="A12" s="652" t="s">
        <v>222</v>
      </c>
      <c r="B12" s="653"/>
      <c r="C12" s="653"/>
      <c r="D12" s="653"/>
      <c r="E12" s="653"/>
      <c r="F12" s="653"/>
      <c r="G12" s="653"/>
      <c r="H12" s="416"/>
      <c r="I12" s="416"/>
      <c r="J12" s="416"/>
      <c r="K12" s="416"/>
      <c r="L12" s="416"/>
      <c r="M12" s="416"/>
      <c r="N12" s="416"/>
      <c r="O12" s="416"/>
      <c r="P12" s="416"/>
      <c r="Q12" s="416" t="s">
        <v>171</v>
      </c>
      <c r="R12" s="416" t="s">
        <v>171</v>
      </c>
      <c r="S12" s="416" t="s">
        <v>171</v>
      </c>
      <c r="T12" s="416" t="s">
        <v>171</v>
      </c>
      <c r="U12" s="416" t="s">
        <v>171</v>
      </c>
      <c r="V12" s="416" t="s">
        <v>171</v>
      </c>
      <c r="W12" s="416"/>
      <c r="X12" s="416"/>
      <c r="Y12" s="416" t="s">
        <v>171</v>
      </c>
      <c r="Z12" s="416"/>
      <c r="AA12" s="416" t="s">
        <v>171</v>
      </c>
      <c r="AB12" s="416"/>
      <c r="AC12" s="416"/>
      <c r="AD12" s="416" t="s">
        <v>171</v>
      </c>
      <c r="AE12" s="416" t="s">
        <v>171</v>
      </c>
      <c r="AF12" s="416" t="s">
        <v>171</v>
      </c>
      <c r="AG12" s="416" t="s">
        <v>171</v>
      </c>
      <c r="AH12" s="416" t="s">
        <v>171</v>
      </c>
      <c r="AI12" s="416" t="s">
        <v>171</v>
      </c>
      <c r="AJ12" s="416" t="s">
        <v>171</v>
      </c>
    </row>
    <row r="13" spans="1:36" ht="36.75" customHeight="1" x14ac:dyDescent="0.2">
      <c r="F13" s="399"/>
      <c r="G13" s="399"/>
      <c r="V13" s="399"/>
      <c r="W13" s="399"/>
      <c r="AE13" s="399"/>
      <c r="AI13" s="399"/>
    </row>
    <row r="14" spans="1:36" x14ac:dyDescent="0.2">
      <c r="F14" s="399"/>
      <c r="G14" s="399"/>
      <c r="V14" s="399"/>
      <c r="W14" s="399"/>
      <c r="AE14" s="399"/>
      <c r="AI14" s="399"/>
    </row>
    <row r="15" spans="1:36" ht="69.75" customHeight="1" x14ac:dyDescent="0.2">
      <c r="F15" s="399"/>
      <c r="G15" s="399"/>
      <c r="V15" s="399"/>
      <c r="W15" s="399"/>
      <c r="AE15" s="399"/>
      <c r="AI15" s="399"/>
    </row>
    <row r="16" spans="1:36" ht="52.5" customHeight="1" x14ac:dyDescent="0.2">
      <c r="F16" s="399"/>
      <c r="G16" s="399"/>
      <c r="V16" s="399"/>
      <c r="W16" s="399"/>
      <c r="AE16" s="399"/>
      <c r="AI16" s="399"/>
    </row>
    <row r="17" s="399" customFormat="1" ht="42.75" customHeight="1" x14ac:dyDescent="0.2"/>
    <row r="18" s="399" customFormat="1" ht="62.25" customHeight="1" x14ac:dyDescent="0.2"/>
    <row r="19" s="399" customFormat="1" ht="67.5" customHeight="1" x14ac:dyDescent="0.2"/>
    <row r="20" s="399" customFormat="1" ht="75.75" customHeight="1" x14ac:dyDescent="0.2"/>
    <row r="21" s="399" customFormat="1" x14ac:dyDescent="0.2"/>
    <row r="22" s="399" customFormat="1" ht="64.5" customHeight="1" x14ac:dyDescent="0.2"/>
    <row r="23" s="399" customFormat="1" ht="60" customHeight="1" x14ac:dyDescent="0.2"/>
    <row r="24" s="399" customFormat="1" ht="54.75" customHeight="1" x14ac:dyDescent="0.2"/>
    <row r="25" s="399" customFormat="1" ht="55.5" customHeight="1" x14ac:dyDescent="0.2"/>
    <row r="26" s="399" customFormat="1" ht="74.25" customHeight="1" x14ac:dyDescent="0.2"/>
    <row r="27" s="399" customFormat="1" ht="60.75" customHeight="1" x14ac:dyDescent="0.2"/>
    <row r="28" s="399" customFormat="1" ht="54" customHeight="1" x14ac:dyDescent="0.2"/>
    <row r="29" s="399" customFormat="1" ht="45" customHeight="1" x14ac:dyDescent="0.2"/>
    <row r="30" s="399" customFormat="1" ht="50.25" customHeight="1" x14ac:dyDescent="0.2"/>
    <row r="31" s="399" customFormat="1" ht="42.75" customHeight="1" x14ac:dyDescent="0.2"/>
    <row r="32" s="399" customFormat="1" ht="48" customHeight="1" x14ac:dyDescent="0.2"/>
    <row r="33" spans="6:35" ht="55.5" customHeight="1" x14ac:dyDescent="0.2">
      <c r="F33" s="399"/>
      <c r="G33" s="399"/>
      <c r="V33" s="399"/>
      <c r="W33" s="399"/>
      <c r="AE33" s="399"/>
      <c r="AI33" s="399"/>
    </row>
    <row r="34" spans="6:35" ht="59.25" customHeight="1" x14ac:dyDescent="0.2">
      <c r="F34" s="399"/>
      <c r="G34" s="399"/>
      <c r="V34" s="399"/>
      <c r="W34" s="399"/>
      <c r="AE34" s="399"/>
      <c r="AI34" s="399"/>
    </row>
    <row r="35" spans="6:35" x14ac:dyDescent="0.2">
      <c r="F35" s="399"/>
      <c r="G35" s="399"/>
      <c r="V35" s="399"/>
      <c r="W35" s="399"/>
      <c r="AE35" s="399"/>
      <c r="AI35" s="399"/>
    </row>
    <row r="36" spans="6:35" ht="57" customHeight="1" x14ac:dyDescent="0.2">
      <c r="F36" s="399"/>
      <c r="G36" s="399"/>
      <c r="V36" s="399"/>
      <c r="W36" s="399"/>
      <c r="AE36" s="399"/>
      <c r="AI36" s="399"/>
    </row>
    <row r="37" spans="6:35" ht="56.25" customHeight="1" x14ac:dyDescent="0.2">
      <c r="F37" s="399"/>
      <c r="G37" s="399"/>
      <c r="V37" s="399"/>
      <c r="W37" s="399"/>
      <c r="AE37" s="399"/>
      <c r="AI37" s="399"/>
    </row>
    <row r="38" spans="6:35" ht="73.5" customHeight="1" x14ac:dyDescent="0.2">
      <c r="F38" s="399"/>
      <c r="G38" s="399"/>
      <c r="V38" s="399"/>
      <c r="W38" s="399"/>
      <c r="AE38" s="399"/>
      <c r="AI38" s="399"/>
    </row>
    <row r="39" spans="6:35" ht="33.75" customHeight="1" x14ac:dyDescent="0.2">
      <c r="F39" s="399"/>
      <c r="G39" s="399"/>
      <c r="V39" s="399"/>
      <c r="W39" s="399"/>
      <c r="AE39" s="399"/>
      <c r="AI39" s="399"/>
    </row>
    <row r="40" spans="6:35" ht="235.5" customHeight="1" x14ac:dyDescent="0.2">
      <c r="F40" s="399"/>
      <c r="G40" s="399"/>
      <c r="V40" s="399"/>
      <c r="W40" s="399"/>
      <c r="AE40" s="399"/>
      <c r="AI40" s="399"/>
    </row>
    <row r="41" spans="6:35" ht="45" customHeight="1" x14ac:dyDescent="0.2">
      <c r="F41" s="399"/>
      <c r="G41" s="399"/>
      <c r="V41" s="399"/>
      <c r="W41" s="399"/>
      <c r="AE41" s="399"/>
      <c r="AI41" s="399"/>
    </row>
    <row r="42" spans="6:35" ht="47.25" customHeight="1" x14ac:dyDescent="0.2">
      <c r="F42" s="399"/>
      <c r="G42" s="399"/>
      <c r="V42" s="399"/>
      <c r="W42" s="399"/>
      <c r="AE42" s="399"/>
      <c r="AI42" s="399"/>
    </row>
    <row r="43" spans="6:35" ht="61.5" customHeight="1" x14ac:dyDescent="0.2">
      <c r="F43" s="399"/>
      <c r="G43" s="399"/>
      <c r="V43" s="399"/>
      <c r="W43" s="399"/>
      <c r="AE43" s="399"/>
      <c r="AI43" s="399"/>
    </row>
    <row r="44" spans="6:35" ht="56.25" customHeight="1" x14ac:dyDescent="0.2">
      <c r="F44" s="399"/>
      <c r="G44" s="399"/>
      <c r="V44" s="399"/>
      <c r="W44" s="399"/>
      <c r="AE44" s="399"/>
      <c r="AI44" s="399"/>
    </row>
    <row r="45" spans="6:35" ht="40.5" customHeight="1" x14ac:dyDescent="0.2">
      <c r="F45" s="399"/>
      <c r="G45" s="399"/>
      <c r="V45" s="399"/>
      <c r="W45" s="399"/>
      <c r="AE45" s="399"/>
      <c r="AI45" s="399"/>
    </row>
    <row r="46" spans="6:35" ht="72" customHeight="1" x14ac:dyDescent="0.2">
      <c r="F46" s="399"/>
      <c r="G46" s="399"/>
      <c r="V46" s="399"/>
      <c r="W46" s="399"/>
      <c r="AE46" s="399"/>
      <c r="AI46" s="399"/>
    </row>
    <row r="47" spans="6:35" ht="135.75" customHeight="1" x14ac:dyDescent="0.2">
      <c r="F47" s="399"/>
      <c r="G47" s="399"/>
      <c r="V47" s="399"/>
      <c r="W47" s="399"/>
      <c r="AE47" s="399"/>
      <c r="AI47" s="399"/>
    </row>
    <row r="48" spans="6:35" ht="86.25" customHeight="1" x14ac:dyDescent="0.2"/>
    <row r="49" ht="48" customHeight="1" x14ac:dyDescent="0.2"/>
    <row r="51" ht="78.75" customHeight="1" x14ac:dyDescent="0.2"/>
    <row r="52" ht="277.5" customHeight="1" x14ac:dyDescent="0.2"/>
    <row r="53" ht="66.75" customHeight="1" x14ac:dyDescent="0.2"/>
    <row r="54" ht="24" customHeight="1" x14ac:dyDescent="0.2"/>
    <row r="55" ht="72.75" customHeight="1" x14ac:dyDescent="0.2"/>
    <row r="56" ht="104.25" customHeight="1" x14ac:dyDescent="0.2"/>
    <row r="57" ht="79.5" customHeight="1" x14ac:dyDescent="0.2"/>
    <row r="58" ht="33.75" customHeight="1" x14ac:dyDescent="0.2"/>
    <row r="59" ht="72.75" customHeight="1" x14ac:dyDescent="0.2"/>
    <row r="60" ht="94.5" customHeight="1" x14ac:dyDescent="0.2"/>
    <row r="61" ht="62.25" customHeight="1" x14ac:dyDescent="0.2"/>
    <row r="62" ht="45" customHeight="1" x14ac:dyDescent="0.2"/>
    <row r="63" ht="33.75" customHeight="1" x14ac:dyDescent="0.2"/>
    <row r="64" ht="57" customHeight="1" x14ac:dyDescent="0.2"/>
    <row r="65" ht="33.75" customHeight="1" x14ac:dyDescent="0.2"/>
    <row r="66" ht="45" customHeight="1" x14ac:dyDescent="0.2"/>
    <row r="67" ht="56.25" customHeight="1" x14ac:dyDescent="0.2"/>
    <row r="68" ht="114.75" customHeight="1" x14ac:dyDescent="0.2"/>
    <row r="69" ht="121.5" customHeight="1" x14ac:dyDescent="0.2"/>
    <row r="70" ht="33.75" customHeight="1" x14ac:dyDescent="0.2"/>
    <row r="71" ht="38.25" customHeight="1" x14ac:dyDescent="0.2"/>
    <row r="72" ht="45" customHeight="1" x14ac:dyDescent="0.2"/>
    <row r="73" ht="45" customHeight="1" x14ac:dyDescent="0.2"/>
    <row r="74" ht="78.75" customHeight="1" x14ac:dyDescent="0.2"/>
    <row r="75" ht="45" customHeight="1" x14ac:dyDescent="0.2"/>
    <row r="76" ht="67.5" customHeight="1" x14ac:dyDescent="0.2"/>
    <row r="77" ht="56.25" customHeight="1" x14ac:dyDescent="0.2"/>
    <row r="78" ht="45" customHeight="1" x14ac:dyDescent="0.2"/>
    <row r="79" ht="101.25" customHeight="1" x14ac:dyDescent="0.2"/>
    <row r="80" ht="67.5" customHeight="1" x14ac:dyDescent="0.2"/>
    <row r="81" ht="99" customHeight="1" x14ac:dyDescent="0.2"/>
    <row r="82" ht="150" customHeight="1" x14ac:dyDescent="0.2"/>
    <row r="83" ht="33.75" customHeight="1" x14ac:dyDescent="0.2"/>
    <row r="84" ht="135" customHeight="1" x14ac:dyDescent="0.2"/>
    <row r="85" ht="69.75" customHeight="1" x14ac:dyDescent="0.2"/>
    <row r="86" ht="66.75" customHeight="1" x14ac:dyDescent="0.2"/>
    <row r="87" ht="36" customHeight="1" x14ac:dyDescent="0.2"/>
    <row r="88" ht="103.5" customHeight="1" x14ac:dyDescent="0.2"/>
    <row r="89" ht="33.75" customHeight="1" x14ac:dyDescent="0.2"/>
    <row r="90" ht="153" customHeight="1" x14ac:dyDescent="0.2"/>
    <row r="91" ht="56.25" customHeight="1" x14ac:dyDescent="0.2"/>
    <row r="92" ht="61.5" customHeight="1" x14ac:dyDescent="0.2"/>
    <row r="93" ht="31.5" customHeight="1" x14ac:dyDescent="0.2"/>
    <row r="94" ht="33.75" customHeight="1" x14ac:dyDescent="0.2"/>
    <row r="95" ht="33.75" customHeight="1" x14ac:dyDescent="0.2"/>
    <row r="96" ht="36.75" customHeight="1" x14ac:dyDescent="0.2"/>
    <row r="97" ht="27.75" customHeight="1" x14ac:dyDescent="0.2"/>
    <row r="98" ht="90.75" customHeight="1" x14ac:dyDescent="0.2"/>
    <row r="99" ht="83.25" customHeight="1" x14ac:dyDescent="0.2"/>
    <row r="100" ht="56.25" customHeight="1" x14ac:dyDescent="0.2"/>
    <row r="101" ht="33.75" customHeight="1" x14ac:dyDescent="0.2"/>
    <row r="102" ht="36" customHeight="1" x14ac:dyDescent="0.2"/>
    <row r="103" ht="48" customHeight="1" x14ac:dyDescent="0.2"/>
    <row r="104" ht="62.25" customHeight="1" x14ac:dyDescent="0.2"/>
    <row r="105" ht="45" customHeight="1" x14ac:dyDescent="0.2"/>
    <row r="106" ht="46.5" customHeight="1" x14ac:dyDescent="0.2"/>
    <row r="107" ht="72" customHeight="1" x14ac:dyDescent="0.2"/>
    <row r="108" ht="78.75" customHeight="1" x14ac:dyDescent="0.2"/>
    <row r="110" ht="45" customHeight="1" x14ac:dyDescent="0.2"/>
    <row r="111" ht="280.5" customHeight="1" x14ac:dyDescent="0.2"/>
    <row r="112" ht="108" customHeight="1" x14ac:dyDescent="0.2"/>
    <row r="113" ht="33.75" customHeight="1" x14ac:dyDescent="0.2"/>
    <row r="114" ht="60" customHeight="1" x14ac:dyDescent="0.2"/>
    <row r="115" ht="99.75" customHeight="1" x14ac:dyDescent="0.2"/>
    <row r="116" ht="84" customHeight="1" x14ac:dyDescent="0.2"/>
    <row r="117" ht="42.75" customHeight="1" x14ac:dyDescent="0.2"/>
    <row r="118" ht="56.25" customHeight="1" x14ac:dyDescent="0.2"/>
    <row r="119" ht="36" customHeight="1" x14ac:dyDescent="0.2"/>
    <row r="120" ht="56.25" customHeight="1" x14ac:dyDescent="0.2"/>
    <row r="121" ht="72" customHeight="1" x14ac:dyDescent="0.2"/>
    <row r="122" ht="56.25" customHeight="1" x14ac:dyDescent="0.2"/>
    <row r="123" ht="67.5" customHeight="1" x14ac:dyDescent="0.2"/>
    <row r="124" ht="57" customHeight="1" x14ac:dyDescent="0.2"/>
    <row r="125" ht="45" customHeight="1" x14ac:dyDescent="0.2"/>
    <row r="126" ht="56.25" customHeight="1" x14ac:dyDescent="0.2"/>
    <row r="127" ht="67.5" customHeight="1" x14ac:dyDescent="0.2"/>
    <row r="128" ht="45" customHeight="1" x14ac:dyDescent="0.2"/>
    <row r="129" ht="45" customHeight="1" x14ac:dyDescent="0.2"/>
    <row r="130" ht="45" customHeight="1" x14ac:dyDescent="0.2"/>
    <row r="131" ht="56.25" customHeight="1" x14ac:dyDescent="0.2"/>
    <row r="132" ht="95.25" customHeight="1" x14ac:dyDescent="0.2"/>
    <row r="133" ht="228.75" customHeight="1" x14ac:dyDescent="0.2"/>
    <row r="134" ht="33.75" customHeight="1" x14ac:dyDescent="0.2"/>
    <row r="135" ht="45" customHeight="1" x14ac:dyDescent="0.2"/>
    <row r="136" ht="67.5" customHeight="1" x14ac:dyDescent="0.2"/>
    <row r="137" ht="56.25" customHeight="1" x14ac:dyDescent="0.2"/>
    <row r="138" ht="24" customHeight="1" x14ac:dyDescent="0.2"/>
    <row r="139" ht="36" customHeight="1" x14ac:dyDescent="0.2"/>
    <row r="140" ht="90" customHeight="1" x14ac:dyDescent="0.2"/>
    <row r="141" ht="56.25" customHeight="1" x14ac:dyDescent="0.2"/>
    <row r="142" ht="33.75" customHeight="1" x14ac:dyDescent="0.2"/>
    <row r="143" ht="66" customHeight="1" x14ac:dyDescent="0.2"/>
    <row r="144" ht="56.25" customHeight="1" x14ac:dyDescent="0.2"/>
    <row r="145" ht="36.75" customHeight="1" x14ac:dyDescent="0.2"/>
    <row r="146" ht="40.5" customHeight="1" x14ac:dyDescent="0.2"/>
    <row r="147" ht="31.5" customHeight="1" x14ac:dyDescent="0.2"/>
    <row r="150" ht="14.25" customHeight="1" x14ac:dyDescent="0.2"/>
    <row r="151" ht="14.25" customHeight="1" x14ac:dyDescent="0.2"/>
    <row r="152" ht="14.25" customHeight="1" x14ac:dyDescent="0.2"/>
    <row r="155" ht="10.5" customHeight="1" x14ac:dyDescent="0.2"/>
    <row r="156" ht="11.25" customHeight="1" x14ac:dyDescent="0.2"/>
    <row r="157" ht="9.75" customHeight="1" x14ac:dyDescent="0.2"/>
  </sheetData>
  <mergeCells count="44">
    <mergeCell ref="A12:G12"/>
    <mergeCell ref="Z8:Z9"/>
    <mergeCell ref="AA8:AA9"/>
    <mergeCell ref="AB8:AB9"/>
    <mergeCell ref="AD8:AE9"/>
    <mergeCell ref="H8:H9"/>
    <mergeCell ref="I8:I9"/>
    <mergeCell ref="J8:J9"/>
    <mergeCell ref="K8:K9"/>
    <mergeCell ref="U5:U9"/>
    <mergeCell ref="V5:AB6"/>
    <mergeCell ref="G5:G9"/>
    <mergeCell ref="Q5:Q9"/>
    <mergeCell ref="R5:R9"/>
    <mergeCell ref="S5:S9"/>
    <mergeCell ref="T5:T9"/>
    <mergeCell ref="AC5:AC9"/>
    <mergeCell ref="AD5:AI7"/>
    <mergeCell ref="N7:N9"/>
    <mergeCell ref="H5:P6"/>
    <mergeCell ref="O7:O9"/>
    <mergeCell ref="P7:P9"/>
    <mergeCell ref="V7:X7"/>
    <mergeCell ref="Y7:Z7"/>
    <mergeCell ref="AA7:AB7"/>
    <mergeCell ref="V8:V9"/>
    <mergeCell ref="W8:X8"/>
    <mergeCell ref="Y8:Y9"/>
    <mergeCell ref="A2:AJ2"/>
    <mergeCell ref="F3:O3"/>
    <mergeCell ref="AD4:AJ4"/>
    <mergeCell ref="A5:A9"/>
    <mergeCell ref="B5:B9"/>
    <mergeCell ref="C5:C9"/>
    <mergeCell ref="D5:D9"/>
    <mergeCell ref="E5:E9"/>
    <mergeCell ref="F5:F9"/>
    <mergeCell ref="AJ5:AJ9"/>
    <mergeCell ref="H7:I7"/>
    <mergeCell ref="J7:K7"/>
    <mergeCell ref="L7:L9"/>
    <mergeCell ref="M7:M9"/>
    <mergeCell ref="AF8:AG9"/>
    <mergeCell ref="AH8:AI9"/>
  </mergeCells>
  <pageMargins left="0.27" right="0.24" top="0.27559055118110237" bottom="0.3" header="0.31496062992125984" footer="0.31496062992125984"/>
  <pageSetup paperSize="9" scale="86" fitToHeight="1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435BD-4D45-4E85-AB95-00142DB1BB07}">
  <dimension ref="A1:B45"/>
  <sheetViews>
    <sheetView workbookViewId="0">
      <selection activeCell="A43" sqref="A43"/>
    </sheetView>
  </sheetViews>
  <sheetFormatPr defaultRowHeight="15" x14ac:dyDescent="0.25"/>
  <cols>
    <col min="1" max="1" width="44.140625" customWidth="1"/>
    <col min="2" max="2" width="46.28515625" customWidth="1"/>
  </cols>
  <sheetData>
    <row r="1" spans="1:2" x14ac:dyDescent="0.25">
      <c r="A1" s="396"/>
      <c r="B1" s="397" t="s">
        <v>424</v>
      </c>
    </row>
    <row r="2" spans="1:2" x14ac:dyDescent="0.25">
      <c r="A2" s="396"/>
      <c r="B2" s="396"/>
    </row>
    <row r="3" spans="1:2" x14ac:dyDescent="0.25">
      <c r="A3" s="479" t="s">
        <v>425</v>
      </c>
      <c r="B3" s="479"/>
    </row>
    <row r="4" spans="1:2" ht="15.75" x14ac:dyDescent="0.25">
      <c r="A4" s="392" t="s">
        <v>426</v>
      </c>
      <c r="B4" s="393"/>
    </row>
    <row r="5" spans="1:2" ht="15.75" x14ac:dyDescent="0.25">
      <c r="A5" s="392" t="s">
        <v>427</v>
      </c>
      <c r="B5" s="393"/>
    </row>
    <row r="6" spans="1:2" ht="15.75" x14ac:dyDescent="0.25">
      <c r="A6" s="394" t="s">
        <v>428</v>
      </c>
      <c r="B6" s="393"/>
    </row>
    <row r="7" spans="1:2" ht="15.75" x14ac:dyDescent="0.25">
      <c r="A7" s="392" t="s">
        <v>429</v>
      </c>
      <c r="B7" s="393"/>
    </row>
    <row r="8" spans="1:2" ht="15.75" x14ac:dyDescent="0.25">
      <c r="A8" s="392" t="s">
        <v>430</v>
      </c>
      <c r="B8" s="393"/>
    </row>
    <row r="9" spans="1:2" ht="15.75" x14ac:dyDescent="0.25">
      <c r="A9" s="392" t="s">
        <v>431</v>
      </c>
      <c r="B9" s="393"/>
    </row>
    <row r="10" spans="1:2" ht="15.75" x14ac:dyDescent="0.25">
      <c r="A10" s="392" t="s">
        <v>432</v>
      </c>
      <c r="B10" s="393"/>
    </row>
    <row r="11" spans="1:2" ht="15.75" x14ac:dyDescent="0.25">
      <c r="A11" s="392" t="s">
        <v>433</v>
      </c>
      <c r="B11" s="395"/>
    </row>
    <row r="12" spans="1:2" ht="15.75" x14ac:dyDescent="0.25">
      <c r="A12" s="392" t="s">
        <v>434</v>
      </c>
      <c r="B12" s="395"/>
    </row>
    <row r="13" spans="1:2" ht="15.75" x14ac:dyDescent="0.25">
      <c r="A13" s="392" t="s">
        <v>435</v>
      </c>
      <c r="B13" s="393"/>
    </row>
    <row r="14" spans="1:2" ht="15.75" x14ac:dyDescent="0.25">
      <c r="A14" s="392" t="s">
        <v>436</v>
      </c>
      <c r="B14" s="393"/>
    </row>
    <row r="15" spans="1:2" ht="15.75" x14ac:dyDescent="0.25">
      <c r="A15" s="392" t="s">
        <v>437</v>
      </c>
      <c r="B15" s="393"/>
    </row>
    <row r="16" spans="1:2" ht="15.75" x14ac:dyDescent="0.25">
      <c r="A16" s="392" t="s">
        <v>438</v>
      </c>
      <c r="B16" s="393"/>
    </row>
    <row r="17" spans="1:2" ht="15.75" x14ac:dyDescent="0.25">
      <c r="A17" s="392" t="s">
        <v>439</v>
      </c>
      <c r="B17" s="393"/>
    </row>
    <row r="18" spans="1:2" ht="15.75" x14ac:dyDescent="0.25">
      <c r="A18" s="392" t="s">
        <v>440</v>
      </c>
      <c r="B18" s="393"/>
    </row>
    <row r="19" spans="1:2" ht="15.75" x14ac:dyDescent="0.25">
      <c r="A19" s="392" t="s">
        <v>441</v>
      </c>
      <c r="B19" s="393"/>
    </row>
    <row r="20" spans="1:2" ht="72.75" customHeight="1" x14ac:dyDescent="0.25">
      <c r="A20" s="392" t="s">
        <v>442</v>
      </c>
      <c r="B20" s="393"/>
    </row>
    <row r="21" spans="1:2" ht="15.75" x14ac:dyDescent="0.25">
      <c r="A21" s="392" t="s">
        <v>443</v>
      </c>
      <c r="B21" s="393"/>
    </row>
    <row r="22" spans="1:2" ht="15.75" x14ac:dyDescent="0.25">
      <c r="A22" s="392" t="s">
        <v>444</v>
      </c>
      <c r="B22" s="393"/>
    </row>
    <row r="23" spans="1:2" ht="15.75" x14ac:dyDescent="0.25">
      <c r="A23" s="476" t="s">
        <v>445</v>
      </c>
      <c r="B23" s="476"/>
    </row>
    <row r="24" spans="1:2" ht="15.75" x14ac:dyDescent="0.25">
      <c r="A24" s="392" t="s">
        <v>446</v>
      </c>
      <c r="B24" s="393"/>
    </row>
    <row r="25" spans="1:2" ht="15.75" x14ac:dyDescent="0.25">
      <c r="A25" s="392" t="s">
        <v>447</v>
      </c>
      <c r="B25" s="393"/>
    </row>
    <row r="26" spans="1:2" ht="15.75" x14ac:dyDescent="0.25">
      <c r="A26" s="476" t="s">
        <v>448</v>
      </c>
      <c r="B26" s="476"/>
    </row>
    <row r="27" spans="1:2" ht="15.75" x14ac:dyDescent="0.25">
      <c r="A27" s="392" t="s">
        <v>446</v>
      </c>
      <c r="B27" s="393"/>
    </row>
    <row r="28" spans="1:2" ht="15.75" x14ac:dyDescent="0.25">
      <c r="A28" s="392" t="s">
        <v>447</v>
      </c>
      <c r="B28" s="393"/>
    </row>
    <row r="29" spans="1:2" ht="15.75" x14ac:dyDescent="0.25">
      <c r="A29" s="392" t="s">
        <v>449</v>
      </c>
      <c r="B29" s="393"/>
    </row>
    <row r="30" spans="1:2" ht="15.75" x14ac:dyDescent="0.25">
      <c r="A30" s="392" t="s">
        <v>443</v>
      </c>
      <c r="B30" s="393"/>
    </row>
    <row r="31" spans="1:2" ht="15.75" x14ac:dyDescent="0.25">
      <c r="A31" s="476" t="s">
        <v>450</v>
      </c>
      <c r="B31" s="476"/>
    </row>
    <row r="32" spans="1:2" ht="15.75" x14ac:dyDescent="0.25">
      <c r="A32" s="392" t="s">
        <v>446</v>
      </c>
      <c r="B32" s="393"/>
    </row>
    <row r="33" spans="1:2" ht="15.75" x14ac:dyDescent="0.25">
      <c r="A33" s="392" t="s">
        <v>447</v>
      </c>
      <c r="B33" s="393"/>
    </row>
    <row r="34" spans="1:2" ht="15.75" x14ac:dyDescent="0.25">
      <c r="A34" s="392" t="s">
        <v>449</v>
      </c>
      <c r="B34" s="393"/>
    </row>
    <row r="35" spans="1:2" ht="15.75" x14ac:dyDescent="0.25">
      <c r="A35" s="392" t="s">
        <v>443</v>
      </c>
      <c r="B35" s="393"/>
    </row>
    <row r="36" spans="1:2" ht="15.75" customHeight="1" x14ac:dyDescent="0.25">
      <c r="A36" s="476" t="s">
        <v>451</v>
      </c>
      <c r="B36" s="476"/>
    </row>
    <row r="37" spans="1:2" ht="15.75" x14ac:dyDescent="0.25">
      <c r="A37" s="476" t="s">
        <v>452</v>
      </c>
      <c r="B37" s="476"/>
    </row>
    <row r="38" spans="1:2" ht="15.75" x14ac:dyDescent="0.25">
      <c r="A38" s="392" t="s">
        <v>453</v>
      </c>
      <c r="B38" s="393"/>
    </row>
    <row r="39" spans="1:2" ht="15.75" x14ac:dyDescent="0.25">
      <c r="A39" s="392" t="s">
        <v>551</v>
      </c>
      <c r="B39" s="393"/>
    </row>
    <row r="40" spans="1:2" ht="15.75" x14ac:dyDescent="0.25">
      <c r="A40" s="392" t="s">
        <v>454</v>
      </c>
      <c r="B40" s="393"/>
    </row>
    <row r="41" spans="1:2" ht="15.75" x14ac:dyDescent="0.25">
      <c r="A41" s="476" t="s">
        <v>455</v>
      </c>
      <c r="B41" s="476"/>
    </row>
    <row r="42" spans="1:2" ht="15.75" x14ac:dyDescent="0.25">
      <c r="A42" s="392" t="s">
        <v>456</v>
      </c>
      <c r="B42" s="393"/>
    </row>
    <row r="43" spans="1:2" ht="15.75" x14ac:dyDescent="0.25">
      <c r="A43" s="392" t="s">
        <v>454</v>
      </c>
      <c r="B43" s="393"/>
    </row>
    <row r="44" spans="1:2" x14ac:dyDescent="0.25">
      <c r="A44" s="396"/>
      <c r="B44" s="396"/>
    </row>
    <row r="45" spans="1:2" x14ac:dyDescent="0.25">
      <c r="A45" s="396"/>
      <c r="B45" s="396"/>
    </row>
  </sheetData>
  <mergeCells count="7">
    <mergeCell ref="A41:B41"/>
    <mergeCell ref="A3:B3"/>
    <mergeCell ref="A23:B23"/>
    <mergeCell ref="A26:B26"/>
    <mergeCell ref="A31:B31"/>
    <mergeCell ref="A36:B36"/>
    <mergeCell ref="A37:B37"/>
  </mergeCells>
  <pageMargins left="0.70866141732283472" right="0.31496062992125984" top="0.74803149606299213" bottom="0.74803149606299213" header="0.31496062992125984" footer="0.31496062992125984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00DA5-B8ED-415A-9DDD-3C71AE6A5E4D}">
  <sheetPr>
    <pageSetUpPr fitToPage="1"/>
  </sheetPr>
  <dimension ref="A1:AI157"/>
  <sheetViews>
    <sheetView view="pageBreakPreview" zoomScale="110" zoomScaleNormal="110" zoomScaleSheetLayoutView="110" workbookViewId="0">
      <pane ySplit="8" topLeftCell="A9" activePane="bottomLeft" state="frozen"/>
      <selection activeCell="M13" sqref="M13"/>
      <selection pane="bottomLeft" activeCell="A2" sqref="A2:AI2"/>
    </sheetView>
  </sheetViews>
  <sheetFormatPr defaultRowHeight="12" outlineLevelCol="1" x14ac:dyDescent="0.2"/>
  <cols>
    <col min="1" max="1" width="4.5703125" style="399" customWidth="1"/>
    <col min="2" max="2" width="4" style="399" customWidth="1"/>
    <col min="3" max="3" width="10.28515625" style="399" customWidth="1"/>
    <col min="4" max="4" width="6.5703125" style="399" customWidth="1"/>
    <col min="5" max="5" width="10.85546875" style="399" customWidth="1"/>
    <col min="6" max="6" width="5.140625" style="422" customWidth="1"/>
    <col min="7" max="7" width="7.85546875" style="422" customWidth="1"/>
    <col min="8" max="8" width="3.7109375" style="399" customWidth="1"/>
    <col min="9" max="9" width="3.42578125" style="399" customWidth="1"/>
    <col min="10" max="10" width="2.85546875" style="399" customWidth="1"/>
    <col min="11" max="11" width="3.5703125" style="399" customWidth="1"/>
    <col min="12" max="12" width="3.42578125" style="399" customWidth="1"/>
    <col min="13" max="14" width="2.85546875" style="399" customWidth="1"/>
    <col min="15" max="15" width="2.5703125" style="399" customWidth="1"/>
    <col min="16" max="16" width="4" style="399" customWidth="1"/>
    <col min="17" max="17" width="6" style="399" customWidth="1" outlineLevel="1"/>
    <col min="18" max="18" width="5" style="399" customWidth="1" outlineLevel="1"/>
    <col min="19" max="19" width="5.140625" style="399" customWidth="1" outlineLevel="1"/>
    <col min="20" max="20" width="4.140625" style="399" customWidth="1" outlineLevel="1"/>
    <col min="21" max="21" width="5.140625" style="409" customWidth="1" outlineLevel="1"/>
    <col min="22" max="22" width="3.28515625" style="409" customWidth="1" outlineLevel="1"/>
    <col min="23" max="23" width="6.28515625" style="399" customWidth="1" outlineLevel="1"/>
    <col min="24" max="24" width="4.5703125" style="399" customWidth="1" outlineLevel="1"/>
    <col min="25" max="25" width="6.7109375" style="399" customWidth="1" outlineLevel="1"/>
    <col min="26" max="26" width="4.140625" style="399" customWidth="1" outlineLevel="1"/>
    <col min="27" max="27" width="4.85546875" style="399" customWidth="1" outlineLevel="1"/>
    <col min="28" max="28" width="9.85546875" style="399" customWidth="1" outlineLevel="1"/>
    <col min="29" max="29" width="2.42578125" style="399" customWidth="1" outlineLevel="1"/>
    <col min="30" max="30" width="2" style="423" customWidth="1" outlineLevel="1"/>
    <col min="31" max="31" width="2.5703125" style="399" customWidth="1" outlineLevel="1"/>
    <col min="32" max="32" width="2.42578125" style="399" customWidth="1" outlineLevel="1"/>
    <col min="33" max="33" width="2.28515625" style="399" customWidth="1" outlineLevel="1"/>
    <col min="34" max="34" width="2.42578125" style="423" customWidth="1" outlineLevel="1"/>
    <col min="35" max="35" width="3.42578125" style="399" customWidth="1"/>
    <col min="36" max="16384" width="9.140625" style="399"/>
  </cols>
  <sheetData>
    <row r="1" spans="1:35" ht="15" x14ac:dyDescent="0.2"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4"/>
      <c r="Q1" s="434"/>
      <c r="R1" s="434"/>
      <c r="S1" s="434"/>
      <c r="T1" s="434"/>
      <c r="U1" s="434"/>
      <c r="V1" s="434"/>
      <c r="W1" s="434"/>
      <c r="X1" s="434"/>
      <c r="Y1" s="434"/>
      <c r="Z1" s="434"/>
      <c r="AA1" s="434"/>
      <c r="AB1" s="434"/>
      <c r="AC1" s="434"/>
      <c r="AD1" s="434"/>
      <c r="AE1" s="434"/>
      <c r="AF1" s="434"/>
      <c r="AG1" s="434"/>
      <c r="AH1" s="434"/>
      <c r="AI1" s="437" t="s">
        <v>577</v>
      </c>
    </row>
    <row r="2" spans="1:35" ht="21" customHeight="1" x14ac:dyDescent="0.2">
      <c r="A2" s="627" t="s">
        <v>465</v>
      </c>
      <c r="B2" s="627"/>
      <c r="C2" s="627"/>
      <c r="D2" s="627"/>
      <c r="E2" s="627"/>
      <c r="F2" s="627"/>
      <c r="G2" s="627"/>
      <c r="H2" s="627"/>
      <c r="I2" s="627"/>
      <c r="J2" s="627"/>
      <c r="K2" s="627"/>
      <c r="L2" s="627"/>
      <c r="M2" s="627"/>
      <c r="N2" s="627"/>
      <c r="O2" s="627"/>
      <c r="P2" s="627"/>
      <c r="Q2" s="627"/>
      <c r="R2" s="627"/>
      <c r="S2" s="627"/>
      <c r="T2" s="627"/>
      <c r="U2" s="627"/>
      <c r="V2" s="627"/>
      <c r="W2" s="627"/>
      <c r="X2" s="627"/>
      <c r="Y2" s="627"/>
      <c r="Z2" s="627"/>
      <c r="AA2" s="627"/>
      <c r="AB2" s="627"/>
      <c r="AC2" s="627"/>
      <c r="AD2" s="627"/>
      <c r="AE2" s="627"/>
      <c r="AF2" s="627"/>
      <c r="AG2" s="627"/>
      <c r="AH2" s="627"/>
      <c r="AI2" s="627"/>
    </row>
    <row r="3" spans="1:35" ht="15.75" customHeight="1" x14ac:dyDescent="0.25">
      <c r="A3" s="400"/>
      <c r="B3" s="400"/>
      <c r="C3" s="400"/>
      <c r="D3" s="400"/>
      <c r="E3" s="401"/>
      <c r="F3" s="627" t="s">
        <v>176</v>
      </c>
      <c r="G3" s="630"/>
      <c r="H3" s="630"/>
      <c r="I3" s="630"/>
      <c r="J3" s="630"/>
      <c r="K3" s="630"/>
      <c r="L3" s="630"/>
      <c r="M3" s="630"/>
      <c r="N3" s="630"/>
      <c r="O3" s="630"/>
      <c r="P3" s="400"/>
      <c r="Q3" s="400"/>
      <c r="R3" s="402"/>
      <c r="S3" s="402"/>
      <c r="T3" s="402"/>
      <c r="U3" s="403"/>
      <c r="V3" s="403"/>
      <c r="W3" s="404"/>
      <c r="X3" s="404"/>
      <c r="Y3" s="404"/>
      <c r="Z3" s="402"/>
      <c r="AA3" s="404"/>
      <c r="AB3" s="404"/>
      <c r="AC3" s="404"/>
      <c r="AD3" s="405"/>
      <c r="AE3" s="402"/>
      <c r="AF3" s="402"/>
      <c r="AG3" s="402"/>
      <c r="AH3" s="405"/>
    </row>
    <row r="4" spans="1:35" ht="15" x14ac:dyDescent="0.25">
      <c r="A4" s="406"/>
      <c r="B4" s="407"/>
      <c r="C4" s="407"/>
      <c r="D4" s="407"/>
      <c r="E4" s="407"/>
      <c r="F4" s="406"/>
      <c r="G4" s="406"/>
      <c r="H4" s="408"/>
      <c r="I4" s="403"/>
      <c r="J4" s="403"/>
      <c r="K4" s="403"/>
      <c r="L4" s="403"/>
      <c r="M4" s="403"/>
      <c r="N4" s="403"/>
      <c r="O4" s="403"/>
      <c r="P4" s="403"/>
      <c r="Q4" s="402"/>
      <c r="R4" s="402"/>
      <c r="S4" s="402"/>
      <c r="T4" s="402"/>
      <c r="U4" s="403"/>
      <c r="V4" s="403"/>
      <c r="W4" s="404"/>
      <c r="X4" s="404"/>
      <c r="Y4" s="404"/>
      <c r="Z4" s="402"/>
      <c r="AA4" s="404"/>
      <c r="AB4" s="404"/>
      <c r="AC4" s="631" t="s">
        <v>459</v>
      </c>
      <c r="AD4" s="632"/>
      <c r="AE4" s="632"/>
      <c r="AF4" s="632"/>
      <c r="AG4" s="632"/>
      <c r="AH4" s="632"/>
      <c r="AI4" s="632"/>
    </row>
    <row r="5" spans="1:35" s="409" customFormat="1" ht="22.5" customHeight="1" x14ac:dyDescent="0.2">
      <c r="A5" s="633" t="s">
        <v>177</v>
      </c>
      <c r="B5" s="636" t="s">
        <v>178</v>
      </c>
      <c r="C5" s="636" t="s">
        <v>179</v>
      </c>
      <c r="D5" s="636" t="s">
        <v>180</v>
      </c>
      <c r="E5" s="636" t="s">
        <v>181</v>
      </c>
      <c r="F5" s="636" t="s">
        <v>182</v>
      </c>
      <c r="G5" s="636" t="s">
        <v>460</v>
      </c>
      <c r="H5" s="641" t="s">
        <v>183</v>
      </c>
      <c r="I5" s="641"/>
      <c r="J5" s="641"/>
      <c r="K5" s="641"/>
      <c r="L5" s="641"/>
      <c r="M5" s="641"/>
      <c r="N5" s="641"/>
      <c r="O5" s="647"/>
      <c r="P5" s="655" t="s">
        <v>184</v>
      </c>
      <c r="Q5" s="648" t="s">
        <v>185</v>
      </c>
      <c r="R5" s="648" t="s">
        <v>186</v>
      </c>
      <c r="S5" s="648" t="s">
        <v>187</v>
      </c>
      <c r="T5" s="648" t="s">
        <v>188</v>
      </c>
      <c r="U5" s="641" t="s">
        <v>189</v>
      </c>
      <c r="V5" s="641"/>
      <c r="W5" s="641"/>
      <c r="X5" s="641"/>
      <c r="Y5" s="641"/>
      <c r="Z5" s="641"/>
      <c r="AA5" s="641"/>
      <c r="AB5" s="633" t="s">
        <v>466</v>
      </c>
      <c r="AC5" s="641" t="s">
        <v>462</v>
      </c>
      <c r="AD5" s="641"/>
      <c r="AE5" s="641"/>
      <c r="AF5" s="641"/>
      <c r="AG5" s="641"/>
      <c r="AH5" s="641"/>
      <c r="AI5" s="639" t="s">
        <v>190</v>
      </c>
    </row>
    <row r="6" spans="1:35" s="409" customFormat="1" ht="12" customHeight="1" x14ac:dyDescent="0.2">
      <c r="A6" s="634"/>
      <c r="B6" s="637"/>
      <c r="C6" s="637"/>
      <c r="D6" s="637"/>
      <c r="E6" s="637"/>
      <c r="F6" s="637"/>
      <c r="G6" s="637"/>
      <c r="H6" s="641"/>
      <c r="I6" s="641"/>
      <c r="J6" s="641"/>
      <c r="K6" s="641"/>
      <c r="L6" s="641"/>
      <c r="M6" s="641"/>
      <c r="N6" s="641"/>
      <c r="O6" s="647"/>
      <c r="P6" s="655"/>
      <c r="Q6" s="648"/>
      <c r="R6" s="648"/>
      <c r="S6" s="648"/>
      <c r="T6" s="648"/>
      <c r="U6" s="641"/>
      <c r="V6" s="641"/>
      <c r="W6" s="641"/>
      <c r="X6" s="641"/>
      <c r="Y6" s="641"/>
      <c r="Z6" s="641"/>
      <c r="AA6" s="641"/>
      <c r="AB6" s="646"/>
      <c r="AC6" s="641"/>
      <c r="AD6" s="641"/>
      <c r="AE6" s="641"/>
      <c r="AF6" s="641"/>
      <c r="AG6" s="641"/>
      <c r="AH6" s="641"/>
      <c r="AI6" s="640"/>
    </row>
    <row r="7" spans="1:35" s="409" customFormat="1" ht="62.25" customHeight="1" x14ac:dyDescent="0.2">
      <c r="A7" s="634"/>
      <c r="B7" s="637"/>
      <c r="C7" s="637"/>
      <c r="D7" s="637"/>
      <c r="E7" s="637"/>
      <c r="F7" s="637"/>
      <c r="G7" s="637"/>
      <c r="H7" s="641" t="s">
        <v>191</v>
      </c>
      <c r="I7" s="641"/>
      <c r="J7" s="641" t="s">
        <v>192</v>
      </c>
      <c r="K7" s="641"/>
      <c r="L7" s="636" t="s">
        <v>193</v>
      </c>
      <c r="M7" s="636" t="s">
        <v>194</v>
      </c>
      <c r="N7" s="636" t="s">
        <v>195</v>
      </c>
      <c r="O7" s="636" t="s">
        <v>196</v>
      </c>
      <c r="P7" s="655"/>
      <c r="Q7" s="648"/>
      <c r="R7" s="648"/>
      <c r="S7" s="648"/>
      <c r="T7" s="648"/>
      <c r="U7" s="641" t="s">
        <v>198</v>
      </c>
      <c r="V7" s="641"/>
      <c r="W7" s="641"/>
      <c r="X7" s="641" t="s">
        <v>199</v>
      </c>
      <c r="Y7" s="641"/>
      <c r="Z7" s="641" t="s">
        <v>200</v>
      </c>
      <c r="AA7" s="641"/>
      <c r="AB7" s="646"/>
      <c r="AC7" s="641"/>
      <c r="AD7" s="641"/>
      <c r="AE7" s="641"/>
      <c r="AF7" s="641"/>
      <c r="AG7" s="641"/>
      <c r="AH7" s="641"/>
      <c r="AI7" s="640"/>
    </row>
    <row r="8" spans="1:35" s="409" customFormat="1" ht="38.25" customHeight="1" x14ac:dyDescent="0.2">
      <c r="A8" s="634"/>
      <c r="B8" s="637"/>
      <c r="C8" s="637"/>
      <c r="D8" s="637"/>
      <c r="E8" s="637"/>
      <c r="F8" s="637"/>
      <c r="G8" s="637"/>
      <c r="H8" s="636" t="s">
        <v>201</v>
      </c>
      <c r="I8" s="636" t="s">
        <v>202</v>
      </c>
      <c r="J8" s="636" t="s">
        <v>201</v>
      </c>
      <c r="K8" s="636" t="s">
        <v>202</v>
      </c>
      <c r="L8" s="637"/>
      <c r="M8" s="637"/>
      <c r="N8" s="637"/>
      <c r="O8" s="637"/>
      <c r="P8" s="655"/>
      <c r="Q8" s="648"/>
      <c r="R8" s="648"/>
      <c r="S8" s="648"/>
      <c r="T8" s="648"/>
      <c r="U8" s="648" t="s">
        <v>203</v>
      </c>
      <c r="V8" s="650" t="s">
        <v>463</v>
      </c>
      <c r="W8" s="651"/>
      <c r="X8" s="636" t="s">
        <v>203</v>
      </c>
      <c r="Y8" s="654" t="s">
        <v>463</v>
      </c>
      <c r="Z8" s="654" t="s">
        <v>204</v>
      </c>
      <c r="AA8" s="654" t="s">
        <v>464</v>
      </c>
      <c r="AB8" s="646"/>
      <c r="AC8" s="642" t="s">
        <v>205</v>
      </c>
      <c r="AD8" s="643"/>
      <c r="AE8" s="642" t="s">
        <v>206</v>
      </c>
      <c r="AF8" s="643"/>
      <c r="AG8" s="642" t="s">
        <v>207</v>
      </c>
      <c r="AH8" s="643"/>
      <c r="AI8" s="640"/>
    </row>
    <row r="9" spans="1:35" s="409" customFormat="1" ht="56.25" customHeight="1" x14ac:dyDescent="0.2">
      <c r="A9" s="635"/>
      <c r="B9" s="638"/>
      <c r="C9" s="638"/>
      <c r="D9" s="638"/>
      <c r="E9" s="638"/>
      <c r="F9" s="638"/>
      <c r="G9" s="638"/>
      <c r="H9" s="638"/>
      <c r="I9" s="638"/>
      <c r="J9" s="638"/>
      <c r="K9" s="638"/>
      <c r="L9" s="638"/>
      <c r="M9" s="638"/>
      <c r="N9" s="638"/>
      <c r="O9" s="638"/>
      <c r="P9" s="649"/>
      <c r="Q9" s="649"/>
      <c r="R9" s="649"/>
      <c r="S9" s="649"/>
      <c r="T9" s="649"/>
      <c r="U9" s="649"/>
      <c r="V9" s="410" t="s">
        <v>12</v>
      </c>
      <c r="W9" s="410" t="s">
        <v>220</v>
      </c>
      <c r="X9" s="638"/>
      <c r="Y9" s="638"/>
      <c r="Z9" s="638"/>
      <c r="AA9" s="638"/>
      <c r="AB9" s="635"/>
      <c r="AC9" s="644"/>
      <c r="AD9" s="645"/>
      <c r="AE9" s="644"/>
      <c r="AF9" s="645"/>
      <c r="AG9" s="644"/>
      <c r="AH9" s="645"/>
      <c r="AI9" s="638"/>
    </row>
    <row r="10" spans="1:35" s="420" customFormat="1" ht="125.25" customHeight="1" x14ac:dyDescent="0.25">
      <c r="A10" s="411">
        <v>1</v>
      </c>
      <c r="B10" s="412"/>
      <c r="C10" s="421"/>
      <c r="D10" s="413"/>
      <c r="E10" s="412"/>
      <c r="F10" s="414"/>
      <c r="G10" s="415"/>
      <c r="H10" s="415"/>
      <c r="I10" s="416"/>
      <c r="J10" s="416"/>
      <c r="K10" s="416"/>
      <c r="L10" s="416"/>
      <c r="M10" s="416"/>
      <c r="N10" s="416"/>
      <c r="O10" s="416"/>
      <c r="P10" s="424"/>
      <c r="Q10" s="416"/>
      <c r="R10" s="416"/>
      <c r="S10" s="416"/>
      <c r="T10" s="415"/>
      <c r="U10" s="416"/>
      <c r="V10" s="416"/>
      <c r="W10" s="416"/>
      <c r="X10" s="416"/>
      <c r="Y10" s="416"/>
      <c r="Z10" s="416"/>
      <c r="AA10" s="416"/>
      <c r="AB10" s="416"/>
      <c r="AC10" s="418"/>
      <c r="AD10" s="419"/>
      <c r="AE10" s="418"/>
      <c r="AF10" s="419"/>
      <c r="AG10" s="418"/>
      <c r="AH10" s="419"/>
      <c r="AI10" s="416"/>
    </row>
    <row r="11" spans="1:35" s="420" customFormat="1" ht="18.75" customHeight="1" x14ac:dyDescent="0.25">
      <c r="A11" s="411" t="s">
        <v>290</v>
      </c>
      <c r="B11" s="412"/>
      <c r="C11" s="421"/>
      <c r="D11" s="413"/>
      <c r="E11" s="412"/>
      <c r="F11" s="414"/>
      <c r="G11" s="415"/>
      <c r="H11" s="416"/>
      <c r="I11" s="416"/>
      <c r="J11" s="416"/>
      <c r="K11" s="416"/>
      <c r="L11" s="416"/>
      <c r="M11" s="416"/>
      <c r="N11" s="416"/>
      <c r="O11" s="416"/>
      <c r="P11" s="416"/>
      <c r="Q11" s="416"/>
      <c r="R11" s="416"/>
      <c r="S11" s="416"/>
      <c r="T11" s="415"/>
      <c r="U11" s="416"/>
      <c r="V11" s="416"/>
      <c r="W11" s="416"/>
      <c r="X11" s="416"/>
      <c r="Y11" s="416"/>
      <c r="Z11" s="416"/>
      <c r="AA11" s="416"/>
      <c r="AB11" s="416"/>
      <c r="AC11" s="418"/>
      <c r="AD11" s="419"/>
      <c r="AE11" s="418"/>
      <c r="AF11" s="419"/>
      <c r="AG11" s="418"/>
      <c r="AH11" s="419"/>
      <c r="AI11" s="416"/>
    </row>
    <row r="12" spans="1:35" ht="17.25" customHeight="1" x14ac:dyDescent="0.25">
      <c r="A12" s="652" t="s">
        <v>222</v>
      </c>
      <c r="B12" s="653"/>
      <c r="C12" s="653"/>
      <c r="D12" s="653"/>
      <c r="E12" s="653"/>
      <c r="F12" s="653"/>
      <c r="G12" s="653"/>
      <c r="H12" s="416"/>
      <c r="I12" s="416"/>
      <c r="J12" s="416"/>
      <c r="K12" s="416"/>
      <c r="L12" s="416"/>
      <c r="M12" s="416"/>
      <c r="N12" s="416"/>
      <c r="O12" s="416"/>
      <c r="P12" s="416" t="s">
        <v>171</v>
      </c>
      <c r="Q12" s="416" t="s">
        <v>171</v>
      </c>
      <c r="R12" s="416" t="s">
        <v>171</v>
      </c>
      <c r="S12" s="416" t="s">
        <v>171</v>
      </c>
      <c r="T12" s="416" t="s">
        <v>171</v>
      </c>
      <c r="U12" s="416" t="s">
        <v>171</v>
      </c>
      <c r="V12" s="416"/>
      <c r="W12" s="416"/>
      <c r="X12" s="416" t="s">
        <v>171</v>
      </c>
      <c r="Y12" s="416"/>
      <c r="Z12" s="416" t="s">
        <v>171</v>
      </c>
      <c r="AA12" s="416"/>
      <c r="AB12" s="416"/>
      <c r="AC12" s="416" t="s">
        <v>171</v>
      </c>
      <c r="AD12" s="416" t="s">
        <v>171</v>
      </c>
      <c r="AE12" s="416" t="s">
        <v>171</v>
      </c>
      <c r="AF12" s="416" t="s">
        <v>171</v>
      </c>
      <c r="AG12" s="416" t="s">
        <v>171</v>
      </c>
      <c r="AH12" s="416" t="s">
        <v>171</v>
      </c>
      <c r="AI12" s="416" t="s">
        <v>171</v>
      </c>
    </row>
    <row r="13" spans="1:35" ht="36.75" customHeight="1" x14ac:dyDescent="0.2">
      <c r="F13" s="399"/>
      <c r="G13" s="399"/>
      <c r="U13" s="399"/>
      <c r="V13" s="399"/>
      <c r="AD13" s="399"/>
      <c r="AH13" s="399"/>
    </row>
    <row r="14" spans="1:35" x14ac:dyDescent="0.2">
      <c r="F14" s="399"/>
      <c r="G14" s="399"/>
      <c r="U14" s="399"/>
      <c r="V14" s="399"/>
      <c r="AD14" s="399"/>
      <c r="AH14" s="399"/>
    </row>
    <row r="15" spans="1:35" ht="69.75" customHeight="1" x14ac:dyDescent="0.2">
      <c r="F15" s="399"/>
      <c r="G15" s="399"/>
      <c r="U15" s="399"/>
      <c r="V15" s="399"/>
      <c r="AD15" s="399"/>
      <c r="AH15" s="399"/>
    </row>
    <row r="16" spans="1:35" ht="52.5" customHeight="1" x14ac:dyDescent="0.2">
      <c r="F16" s="399"/>
      <c r="G16" s="399"/>
      <c r="U16" s="399"/>
      <c r="V16" s="399"/>
      <c r="AD16" s="399"/>
      <c r="AH16" s="399"/>
    </row>
    <row r="17" s="399" customFormat="1" ht="42.75" customHeight="1" x14ac:dyDescent="0.2"/>
    <row r="18" s="399" customFormat="1" ht="62.25" customHeight="1" x14ac:dyDescent="0.2"/>
    <row r="19" s="399" customFormat="1" ht="67.5" customHeight="1" x14ac:dyDescent="0.2"/>
    <row r="20" s="399" customFormat="1" ht="75.75" customHeight="1" x14ac:dyDescent="0.2"/>
    <row r="21" s="399" customFormat="1" x14ac:dyDescent="0.2"/>
    <row r="22" s="399" customFormat="1" ht="64.5" customHeight="1" x14ac:dyDescent="0.2"/>
    <row r="23" s="399" customFormat="1" ht="60" customHeight="1" x14ac:dyDescent="0.2"/>
    <row r="24" s="399" customFormat="1" ht="54.75" customHeight="1" x14ac:dyDescent="0.2"/>
    <row r="25" s="399" customFormat="1" ht="55.5" customHeight="1" x14ac:dyDescent="0.2"/>
    <row r="26" s="399" customFormat="1" ht="74.25" customHeight="1" x14ac:dyDescent="0.2"/>
    <row r="27" s="399" customFormat="1" ht="60.75" customHeight="1" x14ac:dyDescent="0.2"/>
    <row r="28" s="399" customFormat="1" ht="54" customHeight="1" x14ac:dyDescent="0.2"/>
    <row r="29" s="399" customFormat="1" ht="45" customHeight="1" x14ac:dyDescent="0.2"/>
    <row r="30" s="399" customFormat="1" ht="50.25" customHeight="1" x14ac:dyDescent="0.2"/>
    <row r="31" s="399" customFormat="1" ht="42.75" customHeight="1" x14ac:dyDescent="0.2"/>
    <row r="32" s="399" customFormat="1" ht="48" customHeight="1" x14ac:dyDescent="0.2"/>
    <row r="33" spans="6:34" ht="55.5" customHeight="1" x14ac:dyDescent="0.2">
      <c r="F33" s="399"/>
      <c r="G33" s="399"/>
      <c r="U33" s="399"/>
      <c r="V33" s="399"/>
      <c r="AD33" s="399"/>
      <c r="AH33" s="399"/>
    </row>
    <row r="34" spans="6:34" ht="59.25" customHeight="1" x14ac:dyDescent="0.2">
      <c r="F34" s="399"/>
      <c r="G34" s="399"/>
      <c r="U34" s="399"/>
      <c r="V34" s="399"/>
      <c r="AD34" s="399"/>
      <c r="AH34" s="399"/>
    </row>
    <row r="35" spans="6:34" x14ac:dyDescent="0.2">
      <c r="F35" s="399"/>
      <c r="G35" s="399"/>
      <c r="U35" s="399"/>
      <c r="V35" s="399"/>
      <c r="AD35" s="399"/>
      <c r="AH35" s="399"/>
    </row>
    <row r="36" spans="6:34" ht="57" customHeight="1" x14ac:dyDescent="0.2">
      <c r="F36" s="399"/>
      <c r="G36" s="399"/>
      <c r="U36" s="399"/>
      <c r="V36" s="399"/>
      <c r="AD36" s="399"/>
      <c r="AH36" s="399"/>
    </row>
    <row r="37" spans="6:34" ht="56.25" customHeight="1" x14ac:dyDescent="0.2">
      <c r="F37" s="399"/>
      <c r="G37" s="399"/>
      <c r="U37" s="399"/>
      <c r="V37" s="399"/>
      <c r="AD37" s="399"/>
      <c r="AH37" s="399"/>
    </row>
    <row r="38" spans="6:34" ht="73.5" customHeight="1" x14ac:dyDescent="0.2">
      <c r="F38" s="399"/>
      <c r="G38" s="399"/>
      <c r="U38" s="399"/>
      <c r="V38" s="399"/>
      <c r="AD38" s="399"/>
      <c r="AH38" s="399"/>
    </row>
    <row r="39" spans="6:34" ht="33.75" customHeight="1" x14ac:dyDescent="0.2">
      <c r="F39" s="399"/>
      <c r="G39" s="399"/>
      <c r="U39" s="399"/>
      <c r="V39" s="399"/>
      <c r="AD39" s="399"/>
      <c r="AH39" s="399"/>
    </row>
    <row r="40" spans="6:34" ht="235.5" customHeight="1" x14ac:dyDescent="0.2">
      <c r="F40" s="399"/>
      <c r="G40" s="399"/>
      <c r="U40" s="399"/>
      <c r="V40" s="399"/>
      <c r="AD40" s="399"/>
      <c r="AH40" s="399"/>
    </row>
    <row r="41" spans="6:34" ht="45" customHeight="1" x14ac:dyDescent="0.2">
      <c r="F41" s="399"/>
      <c r="G41" s="399"/>
      <c r="U41" s="399"/>
      <c r="V41" s="399"/>
      <c r="AD41" s="399"/>
      <c r="AH41" s="399"/>
    </row>
    <row r="42" spans="6:34" ht="47.25" customHeight="1" x14ac:dyDescent="0.2">
      <c r="F42" s="399"/>
      <c r="G42" s="399"/>
      <c r="U42" s="399"/>
      <c r="V42" s="399"/>
      <c r="AD42" s="399"/>
      <c r="AH42" s="399"/>
    </row>
    <row r="43" spans="6:34" ht="61.5" customHeight="1" x14ac:dyDescent="0.2">
      <c r="F43" s="399"/>
      <c r="G43" s="399"/>
      <c r="U43" s="399"/>
      <c r="V43" s="399"/>
      <c r="AD43" s="399"/>
      <c r="AH43" s="399"/>
    </row>
    <row r="44" spans="6:34" ht="56.25" customHeight="1" x14ac:dyDescent="0.2">
      <c r="F44" s="399"/>
      <c r="G44" s="399"/>
      <c r="U44" s="399"/>
      <c r="V44" s="399"/>
      <c r="AD44" s="399"/>
      <c r="AH44" s="399"/>
    </row>
    <row r="45" spans="6:34" ht="40.5" customHeight="1" x14ac:dyDescent="0.2">
      <c r="F45" s="399"/>
      <c r="G45" s="399"/>
      <c r="U45" s="399"/>
      <c r="V45" s="399"/>
      <c r="AD45" s="399"/>
      <c r="AH45" s="399"/>
    </row>
    <row r="46" spans="6:34" ht="72" customHeight="1" x14ac:dyDescent="0.2">
      <c r="F46" s="399"/>
      <c r="G46" s="399"/>
      <c r="U46" s="399"/>
      <c r="V46" s="399"/>
      <c r="AD46" s="399"/>
      <c r="AH46" s="399"/>
    </row>
    <row r="47" spans="6:34" ht="135.75" customHeight="1" x14ac:dyDescent="0.2">
      <c r="F47" s="399"/>
      <c r="G47" s="399"/>
      <c r="U47" s="399"/>
      <c r="V47" s="399"/>
      <c r="AD47" s="399"/>
      <c r="AH47" s="399"/>
    </row>
    <row r="48" spans="6:34" ht="86.25" customHeight="1" x14ac:dyDescent="0.2"/>
    <row r="49" ht="48" customHeight="1" x14ac:dyDescent="0.2"/>
    <row r="51" ht="78.75" customHeight="1" x14ac:dyDescent="0.2"/>
    <row r="52" ht="277.5" customHeight="1" x14ac:dyDescent="0.2"/>
    <row r="53" ht="66.75" customHeight="1" x14ac:dyDescent="0.2"/>
    <row r="54" ht="24" customHeight="1" x14ac:dyDescent="0.2"/>
    <row r="55" ht="72.75" customHeight="1" x14ac:dyDescent="0.2"/>
    <row r="56" ht="104.25" customHeight="1" x14ac:dyDescent="0.2"/>
    <row r="57" ht="79.5" customHeight="1" x14ac:dyDescent="0.2"/>
    <row r="58" ht="33.75" customHeight="1" x14ac:dyDescent="0.2"/>
    <row r="59" ht="72.75" customHeight="1" x14ac:dyDescent="0.2"/>
    <row r="60" ht="94.5" customHeight="1" x14ac:dyDescent="0.2"/>
    <row r="61" ht="62.25" customHeight="1" x14ac:dyDescent="0.2"/>
    <row r="62" ht="45" customHeight="1" x14ac:dyDescent="0.2"/>
    <row r="63" ht="33.75" customHeight="1" x14ac:dyDescent="0.2"/>
    <row r="64" ht="57" customHeight="1" x14ac:dyDescent="0.2"/>
    <row r="65" ht="33.75" customHeight="1" x14ac:dyDescent="0.2"/>
    <row r="66" ht="45" customHeight="1" x14ac:dyDescent="0.2"/>
    <row r="67" ht="56.25" customHeight="1" x14ac:dyDescent="0.2"/>
    <row r="68" ht="114.75" customHeight="1" x14ac:dyDescent="0.2"/>
    <row r="69" ht="121.5" customHeight="1" x14ac:dyDescent="0.2"/>
    <row r="70" ht="33.75" customHeight="1" x14ac:dyDescent="0.2"/>
    <row r="71" ht="38.25" customHeight="1" x14ac:dyDescent="0.2"/>
    <row r="72" ht="45" customHeight="1" x14ac:dyDescent="0.2"/>
    <row r="73" ht="45" customHeight="1" x14ac:dyDescent="0.2"/>
    <row r="74" ht="78.75" customHeight="1" x14ac:dyDescent="0.2"/>
    <row r="75" ht="45" customHeight="1" x14ac:dyDescent="0.2"/>
    <row r="76" ht="67.5" customHeight="1" x14ac:dyDescent="0.2"/>
    <row r="77" ht="56.25" customHeight="1" x14ac:dyDescent="0.2"/>
    <row r="78" ht="45" customHeight="1" x14ac:dyDescent="0.2"/>
    <row r="79" ht="101.25" customHeight="1" x14ac:dyDescent="0.2"/>
    <row r="80" ht="67.5" customHeight="1" x14ac:dyDescent="0.2"/>
    <row r="81" ht="99" customHeight="1" x14ac:dyDescent="0.2"/>
    <row r="82" ht="150" customHeight="1" x14ac:dyDescent="0.2"/>
    <row r="83" ht="33.75" customHeight="1" x14ac:dyDescent="0.2"/>
    <row r="84" ht="135" customHeight="1" x14ac:dyDescent="0.2"/>
    <row r="85" ht="69.75" customHeight="1" x14ac:dyDescent="0.2"/>
    <row r="86" ht="66.75" customHeight="1" x14ac:dyDescent="0.2"/>
    <row r="87" ht="36" customHeight="1" x14ac:dyDescent="0.2"/>
    <row r="88" ht="103.5" customHeight="1" x14ac:dyDescent="0.2"/>
    <row r="89" ht="33.75" customHeight="1" x14ac:dyDescent="0.2"/>
    <row r="90" ht="153" customHeight="1" x14ac:dyDescent="0.2"/>
    <row r="91" ht="56.25" customHeight="1" x14ac:dyDescent="0.2"/>
    <row r="92" ht="61.5" customHeight="1" x14ac:dyDescent="0.2"/>
    <row r="93" ht="31.5" customHeight="1" x14ac:dyDescent="0.2"/>
    <row r="94" ht="33.75" customHeight="1" x14ac:dyDescent="0.2"/>
    <row r="95" ht="33.75" customHeight="1" x14ac:dyDescent="0.2"/>
    <row r="96" ht="36.75" customHeight="1" x14ac:dyDescent="0.2"/>
    <row r="97" ht="27.75" customHeight="1" x14ac:dyDescent="0.2"/>
    <row r="98" ht="90.75" customHeight="1" x14ac:dyDescent="0.2"/>
    <row r="99" ht="83.25" customHeight="1" x14ac:dyDescent="0.2"/>
    <row r="100" ht="56.25" customHeight="1" x14ac:dyDescent="0.2"/>
    <row r="101" ht="33.75" customHeight="1" x14ac:dyDescent="0.2"/>
    <row r="102" ht="36" customHeight="1" x14ac:dyDescent="0.2"/>
    <row r="103" ht="48" customHeight="1" x14ac:dyDescent="0.2"/>
    <row r="104" ht="62.25" customHeight="1" x14ac:dyDescent="0.2"/>
    <row r="105" ht="45" customHeight="1" x14ac:dyDescent="0.2"/>
    <row r="106" ht="46.5" customHeight="1" x14ac:dyDescent="0.2"/>
    <row r="107" ht="72" customHeight="1" x14ac:dyDescent="0.2"/>
    <row r="108" ht="78.75" customHeight="1" x14ac:dyDescent="0.2"/>
    <row r="110" ht="45" customHeight="1" x14ac:dyDescent="0.2"/>
    <row r="111" ht="280.5" customHeight="1" x14ac:dyDescent="0.2"/>
    <row r="112" ht="108" customHeight="1" x14ac:dyDescent="0.2"/>
    <row r="113" ht="33.75" customHeight="1" x14ac:dyDescent="0.2"/>
    <row r="114" ht="60" customHeight="1" x14ac:dyDescent="0.2"/>
    <row r="115" ht="99.75" customHeight="1" x14ac:dyDescent="0.2"/>
    <row r="116" ht="84" customHeight="1" x14ac:dyDescent="0.2"/>
    <row r="117" ht="42.75" customHeight="1" x14ac:dyDescent="0.2"/>
    <row r="118" ht="56.25" customHeight="1" x14ac:dyDescent="0.2"/>
    <row r="119" ht="36" customHeight="1" x14ac:dyDescent="0.2"/>
    <row r="120" ht="56.25" customHeight="1" x14ac:dyDescent="0.2"/>
    <row r="121" ht="72" customHeight="1" x14ac:dyDescent="0.2"/>
    <row r="122" ht="56.25" customHeight="1" x14ac:dyDescent="0.2"/>
    <row r="123" ht="67.5" customHeight="1" x14ac:dyDescent="0.2"/>
    <row r="124" ht="57" customHeight="1" x14ac:dyDescent="0.2"/>
    <row r="125" ht="45" customHeight="1" x14ac:dyDescent="0.2"/>
    <row r="126" ht="56.25" customHeight="1" x14ac:dyDescent="0.2"/>
    <row r="127" ht="67.5" customHeight="1" x14ac:dyDescent="0.2"/>
    <row r="128" ht="45" customHeight="1" x14ac:dyDescent="0.2"/>
    <row r="129" ht="45" customHeight="1" x14ac:dyDescent="0.2"/>
    <row r="130" ht="45" customHeight="1" x14ac:dyDescent="0.2"/>
    <row r="131" ht="56.25" customHeight="1" x14ac:dyDescent="0.2"/>
    <row r="132" ht="95.25" customHeight="1" x14ac:dyDescent="0.2"/>
    <row r="133" ht="228.75" customHeight="1" x14ac:dyDescent="0.2"/>
    <row r="134" ht="33.75" customHeight="1" x14ac:dyDescent="0.2"/>
    <row r="135" ht="45" customHeight="1" x14ac:dyDescent="0.2"/>
    <row r="136" ht="67.5" customHeight="1" x14ac:dyDescent="0.2"/>
    <row r="137" ht="56.25" customHeight="1" x14ac:dyDescent="0.2"/>
    <row r="138" ht="24" customHeight="1" x14ac:dyDescent="0.2"/>
    <row r="139" ht="36" customHeight="1" x14ac:dyDescent="0.2"/>
    <row r="140" ht="90" customHeight="1" x14ac:dyDescent="0.2"/>
    <row r="141" ht="56.25" customHeight="1" x14ac:dyDescent="0.2"/>
    <row r="142" ht="33.75" customHeight="1" x14ac:dyDescent="0.2"/>
    <row r="143" ht="66" customHeight="1" x14ac:dyDescent="0.2"/>
    <row r="144" ht="56.25" customHeight="1" x14ac:dyDescent="0.2"/>
    <row r="145" ht="36.75" customHeight="1" x14ac:dyDescent="0.2"/>
    <row r="146" ht="40.5" customHeight="1" x14ac:dyDescent="0.2"/>
    <row r="147" ht="31.5" customHeight="1" x14ac:dyDescent="0.2"/>
    <row r="150" ht="14.25" customHeight="1" x14ac:dyDescent="0.2"/>
    <row r="151" ht="14.25" customHeight="1" x14ac:dyDescent="0.2"/>
    <row r="152" ht="14.25" customHeight="1" x14ac:dyDescent="0.2"/>
    <row r="155" ht="10.5" customHeight="1" x14ac:dyDescent="0.2"/>
    <row r="156" ht="11.25" customHeight="1" x14ac:dyDescent="0.2"/>
    <row r="157" ht="9.75" customHeight="1" x14ac:dyDescent="0.2"/>
  </sheetData>
  <mergeCells count="43">
    <mergeCell ref="H5:O6"/>
    <mergeCell ref="O7:O9"/>
    <mergeCell ref="A12:G12"/>
    <mergeCell ref="Y8:Y9"/>
    <mergeCell ref="Z8:Z9"/>
    <mergeCell ref="H8:H9"/>
    <mergeCell ref="I8:I9"/>
    <mergeCell ref="J8:J9"/>
    <mergeCell ref="K8:K9"/>
    <mergeCell ref="T5:T9"/>
    <mergeCell ref="U5:AA6"/>
    <mergeCell ref="G5:G9"/>
    <mergeCell ref="P5:P9"/>
    <mergeCell ref="Q5:Q9"/>
    <mergeCell ref="R5:R9"/>
    <mergeCell ref="S5:S9"/>
    <mergeCell ref="AG8:AH9"/>
    <mergeCell ref="U7:W7"/>
    <mergeCell ref="X7:Y7"/>
    <mergeCell ref="Z7:AA7"/>
    <mergeCell ref="U8:U9"/>
    <mergeCell ref="V8:W8"/>
    <mergeCell ref="X8:X9"/>
    <mergeCell ref="AB5:AB9"/>
    <mergeCell ref="AC5:AH7"/>
    <mergeCell ref="AA8:AA9"/>
    <mergeCell ref="AC8:AD9"/>
    <mergeCell ref="A2:AI2"/>
    <mergeCell ref="F3:O3"/>
    <mergeCell ref="AC4:AI4"/>
    <mergeCell ref="A5:A9"/>
    <mergeCell ref="B5:B9"/>
    <mergeCell ref="C5:C9"/>
    <mergeCell ref="D5:D9"/>
    <mergeCell ref="E5:E9"/>
    <mergeCell ref="F5:F9"/>
    <mergeCell ref="AI5:AI9"/>
    <mergeCell ref="H7:I7"/>
    <mergeCell ref="J7:K7"/>
    <mergeCell ref="L7:L9"/>
    <mergeCell ref="M7:M9"/>
    <mergeCell ref="N7:N9"/>
    <mergeCell ref="AE8:AF9"/>
  </mergeCells>
  <pageMargins left="0.27" right="0.24" top="0.27559055118110237" bottom="0.3" header="0.31496062992125984" footer="0.31496062992125984"/>
  <pageSetup paperSize="9" scale="88" fitToHeight="1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885DE-91FA-4F67-B532-87281244BD8E}">
  <dimension ref="A1:V15"/>
  <sheetViews>
    <sheetView view="pageBreakPreview" zoomScaleNormal="100" zoomScaleSheetLayoutView="100" workbookViewId="0">
      <selection activeCell="A2" sqref="A2:V2"/>
    </sheetView>
  </sheetViews>
  <sheetFormatPr defaultRowHeight="15" x14ac:dyDescent="0.25"/>
  <cols>
    <col min="1" max="2" width="3.42578125" customWidth="1"/>
    <col min="3" max="3" width="4.85546875" customWidth="1"/>
    <col min="4" max="4" width="4.42578125" customWidth="1"/>
    <col min="5" max="5" width="6.140625" customWidth="1"/>
    <col min="6" max="6" width="4.140625" customWidth="1"/>
    <col min="7" max="7" width="7.7109375" customWidth="1"/>
    <col min="8" max="9" width="6" customWidth="1"/>
    <col min="10" max="10" width="3.7109375" customWidth="1"/>
    <col min="11" max="11" width="7.140625" customWidth="1"/>
    <col min="12" max="12" width="3.5703125" customWidth="1"/>
    <col min="13" max="13" width="8.85546875" customWidth="1"/>
    <col min="14" max="14" width="4.5703125" customWidth="1"/>
    <col min="15" max="15" width="5.5703125" customWidth="1"/>
    <col min="16" max="16" width="9.140625" customWidth="1"/>
    <col min="17" max="17" width="4.7109375" customWidth="1"/>
    <col min="18" max="18" width="10.140625" customWidth="1"/>
    <col min="19" max="19" width="4.42578125" customWidth="1"/>
    <col min="20" max="20" width="7.42578125" customWidth="1"/>
    <col min="21" max="21" width="8.140625" customWidth="1"/>
    <col min="22" max="22" width="3.28515625" customWidth="1"/>
  </cols>
  <sheetData>
    <row r="1" spans="1:22" x14ac:dyDescent="0.25"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  <c r="S1" s="432"/>
      <c r="T1" s="432"/>
      <c r="U1" s="436"/>
      <c r="V1" s="437" t="s">
        <v>579</v>
      </c>
    </row>
    <row r="2" spans="1:22" ht="30" customHeight="1" x14ac:dyDescent="0.25">
      <c r="A2" s="656" t="s">
        <v>467</v>
      </c>
      <c r="B2" s="656"/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  <c r="N2" s="656"/>
      <c r="O2" s="656"/>
      <c r="P2" s="656"/>
      <c r="Q2" s="656"/>
      <c r="R2" s="656"/>
      <c r="S2" s="656"/>
      <c r="T2" s="656"/>
      <c r="U2" s="656"/>
      <c r="V2" s="629"/>
    </row>
    <row r="3" spans="1:22" ht="79.5" customHeight="1" x14ac:dyDescent="0.25">
      <c r="A3" s="657" t="s">
        <v>177</v>
      </c>
      <c r="B3" s="657" t="s">
        <v>208</v>
      </c>
      <c r="C3" s="658" t="s">
        <v>209</v>
      </c>
      <c r="D3" s="658"/>
      <c r="E3" s="657" t="s">
        <v>210</v>
      </c>
      <c r="F3" s="657" t="s">
        <v>211</v>
      </c>
      <c r="G3" s="657" t="s">
        <v>182</v>
      </c>
      <c r="H3" s="657" t="s">
        <v>212</v>
      </c>
      <c r="I3" s="657" t="s">
        <v>183</v>
      </c>
      <c r="J3" s="657" t="s">
        <v>188</v>
      </c>
      <c r="K3" s="658" t="s">
        <v>213</v>
      </c>
      <c r="L3" s="658"/>
      <c r="M3" s="658"/>
      <c r="N3" s="658" t="s">
        <v>214</v>
      </c>
      <c r="O3" s="651"/>
      <c r="P3" s="658" t="s">
        <v>215</v>
      </c>
      <c r="Q3" s="658"/>
      <c r="R3" s="651"/>
      <c r="S3" s="658" t="s">
        <v>216</v>
      </c>
      <c r="T3" s="658"/>
      <c r="U3" s="668" t="s">
        <v>468</v>
      </c>
      <c r="V3" s="659" t="s">
        <v>190</v>
      </c>
    </row>
    <row r="4" spans="1:22" ht="45" customHeight="1" x14ac:dyDescent="0.25">
      <c r="A4" s="657"/>
      <c r="B4" s="657"/>
      <c r="C4" s="657" t="s">
        <v>217</v>
      </c>
      <c r="D4" s="657" t="s">
        <v>218</v>
      </c>
      <c r="E4" s="657"/>
      <c r="F4" s="657"/>
      <c r="G4" s="657"/>
      <c r="H4" s="657"/>
      <c r="I4" s="657"/>
      <c r="J4" s="657"/>
      <c r="K4" s="657" t="s">
        <v>219</v>
      </c>
      <c r="L4" s="658" t="s">
        <v>469</v>
      </c>
      <c r="M4" s="658"/>
      <c r="N4" s="660" t="s">
        <v>204</v>
      </c>
      <c r="O4" s="660" t="s">
        <v>464</v>
      </c>
      <c r="P4" s="657" t="s">
        <v>219</v>
      </c>
      <c r="Q4" s="658" t="s">
        <v>470</v>
      </c>
      <c r="R4" s="658"/>
      <c r="S4" s="657" t="s">
        <v>219</v>
      </c>
      <c r="T4" s="657" t="s">
        <v>471</v>
      </c>
      <c r="U4" s="646"/>
      <c r="V4" s="659"/>
    </row>
    <row r="5" spans="1:22" ht="54.75" customHeight="1" x14ac:dyDescent="0.25">
      <c r="A5" s="657"/>
      <c r="B5" s="657"/>
      <c r="C5" s="657"/>
      <c r="D5" s="657"/>
      <c r="E5" s="657"/>
      <c r="F5" s="657"/>
      <c r="G5" s="657"/>
      <c r="H5" s="657"/>
      <c r="I5" s="657"/>
      <c r="J5" s="657"/>
      <c r="K5" s="657"/>
      <c r="L5" s="410" t="s">
        <v>12</v>
      </c>
      <c r="M5" s="410" t="s">
        <v>220</v>
      </c>
      <c r="N5" s="661"/>
      <c r="O5" s="661"/>
      <c r="P5" s="657"/>
      <c r="Q5" s="410" t="s">
        <v>12</v>
      </c>
      <c r="R5" s="410" t="s">
        <v>220</v>
      </c>
      <c r="S5" s="657"/>
      <c r="T5" s="657"/>
      <c r="U5" s="635"/>
      <c r="V5" s="659"/>
    </row>
    <row r="6" spans="1:22" x14ac:dyDescent="0.25">
      <c r="A6" s="658" t="s">
        <v>221</v>
      </c>
      <c r="B6" s="651"/>
      <c r="C6" s="651"/>
      <c r="D6" s="651"/>
      <c r="E6" s="651"/>
      <c r="F6" s="651"/>
      <c r="G6" s="651"/>
      <c r="H6" s="651"/>
      <c r="I6" s="651"/>
      <c r="J6" s="651"/>
      <c r="K6" s="651"/>
      <c r="L6" s="651"/>
      <c r="M6" s="651"/>
      <c r="N6" s="651"/>
      <c r="O6" s="651"/>
      <c r="P6" s="651"/>
      <c r="Q6" s="651"/>
      <c r="R6" s="651"/>
      <c r="S6" s="651"/>
      <c r="T6" s="651"/>
      <c r="U6" s="651"/>
      <c r="V6" s="666"/>
    </row>
    <row r="7" spans="1:22" ht="143.25" customHeight="1" x14ac:dyDescent="0.25">
      <c r="A7" s="410">
        <v>1</v>
      </c>
      <c r="B7" s="410"/>
      <c r="C7" s="425"/>
      <c r="D7" s="410"/>
      <c r="E7" s="410"/>
      <c r="F7" s="410"/>
      <c r="G7" s="410"/>
      <c r="H7" s="410"/>
      <c r="I7" s="410"/>
      <c r="J7" s="410"/>
      <c r="K7" s="426"/>
      <c r="L7" s="426"/>
      <c r="M7" s="426"/>
      <c r="N7" s="426"/>
      <c r="O7" s="426"/>
      <c r="P7" s="426"/>
      <c r="Q7" s="426"/>
      <c r="R7" s="426"/>
      <c r="S7" s="426"/>
      <c r="T7" s="426"/>
      <c r="U7" s="426"/>
      <c r="V7" s="427"/>
    </row>
    <row r="8" spans="1:22" ht="9.75" customHeight="1" x14ac:dyDescent="0.25">
      <c r="A8" s="662" t="s">
        <v>222</v>
      </c>
      <c r="B8" s="663"/>
      <c r="C8" s="663"/>
      <c r="D8" s="663"/>
      <c r="E8" s="663"/>
      <c r="F8" s="663"/>
      <c r="G8" s="663"/>
      <c r="H8" s="663"/>
      <c r="I8" s="663"/>
      <c r="J8" s="663"/>
      <c r="K8" s="667"/>
      <c r="L8" s="428"/>
      <c r="M8" s="428"/>
      <c r="N8" s="429" t="s">
        <v>171</v>
      </c>
      <c r="O8" s="428"/>
      <c r="P8" s="429" t="s">
        <v>171</v>
      </c>
      <c r="Q8" s="428"/>
      <c r="R8" s="428"/>
      <c r="S8" s="429" t="s">
        <v>171</v>
      </c>
      <c r="T8" s="428"/>
      <c r="U8" s="428"/>
      <c r="V8" s="429" t="s">
        <v>171</v>
      </c>
    </row>
    <row r="9" spans="1:22" ht="12" customHeight="1" x14ac:dyDescent="0.25">
      <c r="A9" s="658" t="s">
        <v>223</v>
      </c>
      <c r="B9" s="651"/>
      <c r="C9" s="651"/>
      <c r="D9" s="651"/>
      <c r="E9" s="651"/>
      <c r="F9" s="651"/>
      <c r="G9" s="651"/>
      <c r="H9" s="651"/>
      <c r="I9" s="651"/>
      <c r="J9" s="651"/>
      <c r="K9" s="651"/>
      <c r="L9" s="651"/>
      <c r="M9" s="651"/>
      <c r="N9" s="651"/>
      <c r="O9" s="651"/>
      <c r="P9" s="651"/>
      <c r="Q9" s="651"/>
      <c r="R9" s="651"/>
      <c r="S9" s="651"/>
      <c r="T9" s="651"/>
      <c r="U9" s="430"/>
      <c r="V9" s="111"/>
    </row>
    <row r="10" spans="1:22" ht="10.5" customHeight="1" x14ac:dyDescent="0.25">
      <c r="A10" s="410">
        <v>1</v>
      </c>
      <c r="B10" s="426"/>
      <c r="C10" s="431"/>
      <c r="D10" s="426"/>
      <c r="E10" s="426"/>
      <c r="F10" s="426"/>
      <c r="G10" s="426"/>
      <c r="H10" s="426"/>
      <c r="I10" s="426"/>
      <c r="J10" s="426"/>
      <c r="K10" s="426"/>
      <c r="L10" s="426"/>
      <c r="M10" s="426"/>
      <c r="N10" s="426"/>
      <c r="O10" s="426"/>
      <c r="P10" s="426"/>
      <c r="Q10" s="426"/>
      <c r="R10" s="426"/>
      <c r="S10" s="426"/>
      <c r="T10" s="426"/>
      <c r="U10" s="426"/>
      <c r="V10" s="111"/>
    </row>
    <row r="11" spans="1:22" ht="12.75" customHeight="1" x14ac:dyDescent="0.25">
      <c r="A11" s="662" t="s">
        <v>222</v>
      </c>
      <c r="B11" s="663"/>
      <c r="C11" s="663"/>
      <c r="D11" s="663"/>
      <c r="E11" s="663"/>
      <c r="F11" s="663"/>
      <c r="G11" s="663"/>
      <c r="H11" s="663"/>
      <c r="I11" s="663"/>
      <c r="J11" s="663"/>
      <c r="K11" s="667"/>
      <c r="L11" s="428"/>
      <c r="M11" s="428"/>
      <c r="N11" s="429" t="s">
        <v>171</v>
      </c>
      <c r="O11" s="428"/>
      <c r="P11" s="429" t="s">
        <v>171</v>
      </c>
      <c r="Q11" s="428"/>
      <c r="R11" s="428"/>
      <c r="S11" s="429" t="s">
        <v>171</v>
      </c>
      <c r="T11" s="428"/>
      <c r="U11" s="428"/>
      <c r="V11" s="429" t="s">
        <v>171</v>
      </c>
    </row>
    <row r="12" spans="1:22" ht="12.75" customHeight="1" x14ac:dyDescent="0.25">
      <c r="A12" s="658" t="s">
        <v>472</v>
      </c>
      <c r="B12" s="651"/>
      <c r="C12" s="651"/>
      <c r="D12" s="651"/>
      <c r="E12" s="651"/>
      <c r="F12" s="651"/>
      <c r="G12" s="651"/>
      <c r="H12" s="651"/>
      <c r="I12" s="651"/>
      <c r="J12" s="651"/>
      <c r="K12" s="651"/>
      <c r="L12" s="651"/>
      <c r="M12" s="651"/>
      <c r="N12" s="651"/>
      <c r="O12" s="651"/>
      <c r="P12" s="651"/>
      <c r="Q12" s="651"/>
      <c r="R12" s="651"/>
      <c r="S12" s="651"/>
      <c r="T12" s="651"/>
      <c r="U12" s="430"/>
      <c r="V12" s="111"/>
    </row>
    <row r="13" spans="1:22" ht="10.5" customHeight="1" x14ac:dyDescent="0.25">
      <c r="A13" s="410">
        <v>1</v>
      </c>
      <c r="B13" s="426"/>
      <c r="C13" s="431"/>
      <c r="D13" s="426"/>
      <c r="E13" s="426"/>
      <c r="F13" s="426"/>
      <c r="G13" s="426"/>
      <c r="H13" s="426"/>
      <c r="I13" s="426"/>
      <c r="J13" s="426"/>
      <c r="K13" s="426"/>
      <c r="L13" s="426"/>
      <c r="M13" s="426"/>
      <c r="N13" s="426"/>
      <c r="O13" s="426"/>
      <c r="P13" s="426"/>
      <c r="Q13" s="426"/>
      <c r="R13" s="426"/>
      <c r="S13" s="426"/>
      <c r="T13" s="426"/>
      <c r="U13" s="426"/>
      <c r="V13" s="111"/>
    </row>
    <row r="14" spans="1:22" ht="11.25" customHeight="1" x14ac:dyDescent="0.25">
      <c r="A14" s="662" t="s">
        <v>222</v>
      </c>
      <c r="B14" s="663"/>
      <c r="C14" s="663"/>
      <c r="D14" s="663"/>
      <c r="E14" s="663"/>
      <c r="F14" s="663"/>
      <c r="G14" s="663"/>
      <c r="H14" s="663"/>
      <c r="I14" s="663"/>
      <c r="J14" s="663"/>
      <c r="K14" s="667"/>
      <c r="L14" s="428"/>
      <c r="M14" s="428"/>
      <c r="N14" s="429" t="s">
        <v>171</v>
      </c>
      <c r="O14" s="428"/>
      <c r="P14" s="429" t="s">
        <v>171</v>
      </c>
      <c r="Q14" s="428"/>
      <c r="R14" s="428"/>
      <c r="S14" s="429" t="s">
        <v>171</v>
      </c>
      <c r="T14" s="428"/>
      <c r="U14" s="428"/>
      <c r="V14" s="429" t="s">
        <v>171</v>
      </c>
    </row>
    <row r="15" spans="1:22" ht="12.75" customHeight="1" x14ac:dyDescent="0.25">
      <c r="A15" s="662" t="s">
        <v>224</v>
      </c>
      <c r="B15" s="663"/>
      <c r="C15" s="663"/>
      <c r="D15" s="664"/>
      <c r="E15" s="664"/>
      <c r="F15" s="664"/>
      <c r="G15" s="664"/>
      <c r="H15" s="664"/>
      <c r="I15" s="664"/>
      <c r="J15" s="664"/>
      <c r="K15" s="665"/>
      <c r="L15" s="428"/>
      <c r="M15" s="428"/>
      <c r="N15" s="429" t="s">
        <v>171</v>
      </c>
      <c r="O15" s="428"/>
      <c r="P15" s="429" t="s">
        <v>171</v>
      </c>
      <c r="Q15" s="428"/>
      <c r="R15" s="428"/>
      <c r="S15" s="429" t="s">
        <v>171</v>
      </c>
      <c r="T15" s="428"/>
      <c r="U15" s="428"/>
      <c r="V15" s="429" t="s">
        <v>171</v>
      </c>
    </row>
  </sheetData>
  <mergeCells count="33">
    <mergeCell ref="Q4:R4"/>
    <mergeCell ref="N3:O3"/>
    <mergeCell ref="L4:M4"/>
    <mergeCell ref="N4:N5"/>
    <mergeCell ref="O4:O5"/>
    <mergeCell ref="A15:K15"/>
    <mergeCell ref="A6:V6"/>
    <mergeCell ref="A8:K8"/>
    <mergeCell ref="A9:T9"/>
    <mergeCell ref="A11:K11"/>
    <mergeCell ref="A12:T12"/>
    <mergeCell ref="A14:K14"/>
    <mergeCell ref="P3:R3"/>
    <mergeCell ref="T4:T5"/>
    <mergeCell ref="U3:U5"/>
    <mergeCell ref="P4:P5"/>
    <mergeCell ref="S4:S5"/>
    <mergeCell ref="A2:V2"/>
    <mergeCell ref="A3:A5"/>
    <mergeCell ref="B3:B5"/>
    <mergeCell ref="C3:D3"/>
    <mergeCell ref="E3:E5"/>
    <mergeCell ref="F3:F5"/>
    <mergeCell ref="G3:G5"/>
    <mergeCell ref="H3:H5"/>
    <mergeCell ref="I3:I5"/>
    <mergeCell ref="V3:V5"/>
    <mergeCell ref="C4:C5"/>
    <mergeCell ref="D4:D5"/>
    <mergeCell ref="S3:T3"/>
    <mergeCell ref="J3:J5"/>
    <mergeCell ref="K3:M3"/>
    <mergeCell ref="K4:K5"/>
  </mergeCells>
  <pageMargins left="0.7" right="0.7" top="0.75" bottom="0.75" header="0.3" footer="0.3"/>
  <pageSetup paperSize="9" scale="5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4B869-EBF4-4F46-8EDD-E32FB390080C}">
  <dimension ref="B1:U13"/>
  <sheetViews>
    <sheetView workbookViewId="0">
      <selection activeCell="S6" sqref="S6"/>
    </sheetView>
  </sheetViews>
  <sheetFormatPr defaultRowHeight="15" x14ac:dyDescent="0.25"/>
  <cols>
    <col min="1" max="1" width="3" customWidth="1"/>
    <col min="2" max="2" width="7" customWidth="1"/>
    <col min="3" max="3" width="30.5703125" customWidth="1"/>
    <col min="4" max="4" width="13.140625" customWidth="1"/>
    <col min="5" max="5" width="12.5703125" customWidth="1"/>
    <col min="6" max="6" width="14.28515625" customWidth="1"/>
    <col min="7" max="7" width="14" customWidth="1"/>
    <col min="8" max="8" width="15.42578125" customWidth="1"/>
    <col min="9" max="9" width="21.5703125" customWidth="1"/>
    <col min="10" max="10" width="13.28515625" customWidth="1"/>
    <col min="11" max="11" width="14.28515625" customWidth="1"/>
    <col min="12" max="12" width="18" customWidth="1"/>
    <col min="13" max="13" width="13.85546875" customWidth="1"/>
    <col min="14" max="14" width="11.85546875" customWidth="1"/>
    <col min="15" max="16" width="12.42578125" customWidth="1"/>
    <col min="17" max="17" width="14.140625" customWidth="1"/>
    <col min="18" max="18" width="12.140625" customWidth="1"/>
    <col min="19" max="19" width="13.140625" customWidth="1"/>
    <col min="20" max="20" width="11.7109375" customWidth="1"/>
  </cols>
  <sheetData>
    <row r="1" spans="2:21" x14ac:dyDescent="0.25">
      <c r="U1" s="435" t="s">
        <v>590</v>
      </c>
    </row>
    <row r="3" spans="2:21" x14ac:dyDescent="0.25">
      <c r="B3" s="669" t="s">
        <v>612</v>
      </c>
      <c r="C3" s="669"/>
      <c r="D3" s="669"/>
      <c r="E3" s="669"/>
      <c r="F3" s="669"/>
      <c r="G3" s="669"/>
      <c r="H3" s="669"/>
      <c r="I3" s="669"/>
      <c r="J3" s="669"/>
      <c r="K3" s="669"/>
      <c r="L3" s="669"/>
      <c r="M3" s="669"/>
      <c r="N3" s="669"/>
      <c r="O3" s="669"/>
      <c r="P3" s="669"/>
      <c r="Q3" s="669"/>
      <c r="R3" s="669"/>
      <c r="S3" s="669"/>
      <c r="T3" s="669"/>
    </row>
    <row r="5" spans="2:21" ht="63.75" customHeight="1" x14ac:dyDescent="0.25">
      <c r="B5" s="411" t="s">
        <v>0</v>
      </c>
      <c r="C5" s="411" t="s">
        <v>554</v>
      </c>
      <c r="D5" s="411" t="s">
        <v>555</v>
      </c>
      <c r="E5" s="411" t="s">
        <v>556</v>
      </c>
      <c r="F5" s="411" t="s">
        <v>557</v>
      </c>
      <c r="G5" s="411" t="s">
        <v>558</v>
      </c>
      <c r="H5" s="411" t="s">
        <v>559</v>
      </c>
      <c r="I5" s="411" t="s">
        <v>578</v>
      </c>
      <c r="J5" s="411" t="s">
        <v>560</v>
      </c>
      <c r="K5" s="411" t="s">
        <v>561</v>
      </c>
      <c r="L5" s="411" t="s">
        <v>592</v>
      </c>
      <c r="M5" s="411" t="s">
        <v>563</v>
      </c>
      <c r="N5" s="411" t="s">
        <v>564</v>
      </c>
      <c r="O5" s="411" t="s">
        <v>608</v>
      </c>
      <c r="P5" s="411" t="s">
        <v>609</v>
      </c>
      <c r="Q5" s="411" t="s">
        <v>566</v>
      </c>
      <c r="R5" s="411" t="s">
        <v>567</v>
      </c>
      <c r="S5" s="411" t="s">
        <v>568</v>
      </c>
      <c r="T5" s="411" t="s">
        <v>10</v>
      </c>
      <c r="U5" s="411" t="s">
        <v>610</v>
      </c>
    </row>
    <row r="6" spans="2:21" x14ac:dyDescent="0.25"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>
        <f>IFERROR(0,MIN(O6,M6/R6))</f>
        <v>0</v>
      </c>
      <c r="T6" s="111"/>
      <c r="U6" s="111"/>
    </row>
    <row r="7" spans="2:21" x14ac:dyDescent="0.25"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>
        <f t="shared" ref="S7:S12" si="0">IFERROR(0,MIN(O7,M7/R7))</f>
        <v>0</v>
      </c>
      <c r="T7" s="111"/>
      <c r="U7" s="111"/>
    </row>
    <row r="8" spans="2:21" x14ac:dyDescent="0.25"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>
        <f t="shared" si="0"/>
        <v>0</v>
      </c>
      <c r="T8" s="111"/>
      <c r="U8" s="111"/>
    </row>
    <row r="9" spans="2:21" x14ac:dyDescent="0.25"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>
        <f t="shared" si="0"/>
        <v>0</v>
      </c>
      <c r="T9" s="111"/>
      <c r="U9" s="111"/>
    </row>
    <row r="10" spans="2:21" x14ac:dyDescent="0.25"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>
        <f t="shared" si="0"/>
        <v>0</v>
      </c>
      <c r="T10" s="111"/>
      <c r="U10" s="111"/>
    </row>
    <row r="11" spans="2:21" x14ac:dyDescent="0.25"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>
        <f t="shared" si="0"/>
        <v>0</v>
      </c>
      <c r="T11" s="111"/>
      <c r="U11" s="111"/>
    </row>
    <row r="12" spans="2:21" x14ac:dyDescent="0.25"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>
        <f t="shared" si="0"/>
        <v>0</v>
      </c>
      <c r="T12" s="111"/>
      <c r="U12" s="111"/>
    </row>
    <row r="13" spans="2:21" x14ac:dyDescent="0.25">
      <c r="B13" s="111"/>
      <c r="C13" s="472" t="s">
        <v>404</v>
      </c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</row>
  </sheetData>
  <mergeCells count="1">
    <mergeCell ref="B3:T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AA61B-9977-4A04-A796-B1C28B91F089}">
  <dimension ref="A1:Y15"/>
  <sheetViews>
    <sheetView topLeftCell="G1" workbookViewId="0">
      <selection activeCell="Y2" sqref="Y2"/>
    </sheetView>
  </sheetViews>
  <sheetFormatPr defaultRowHeight="15" x14ac:dyDescent="0.25"/>
  <cols>
    <col min="2" max="2" width="16" customWidth="1"/>
    <col min="3" max="3" width="17.140625" customWidth="1"/>
    <col min="4" max="4" width="19.42578125" customWidth="1"/>
    <col min="5" max="5" width="13.85546875" customWidth="1"/>
    <col min="6" max="6" width="15.7109375" customWidth="1"/>
    <col min="7" max="7" width="18" customWidth="1"/>
    <col min="8" max="8" width="14.140625" customWidth="1"/>
    <col min="9" max="10" width="15.140625" customWidth="1"/>
    <col min="11" max="11" width="13" customWidth="1"/>
    <col min="12" max="12" width="18.7109375" customWidth="1"/>
    <col min="13" max="13" width="15.42578125" customWidth="1"/>
    <col min="14" max="14" width="13.42578125" customWidth="1"/>
    <col min="15" max="15" width="14.140625" customWidth="1"/>
    <col min="16" max="16" width="13" customWidth="1"/>
    <col min="17" max="17" width="12.140625" customWidth="1"/>
    <col min="18" max="18" width="12.7109375" customWidth="1"/>
    <col min="19" max="19" width="14.140625" customWidth="1"/>
    <col min="20" max="20" width="11.85546875" customWidth="1"/>
    <col min="21" max="21" width="11.28515625" customWidth="1"/>
    <col min="22" max="22" width="10.5703125" customWidth="1"/>
    <col min="23" max="24" width="11.5703125" customWidth="1"/>
    <col min="25" max="25" width="13.85546875" customWidth="1"/>
  </cols>
  <sheetData>
    <row r="1" spans="1:25" x14ac:dyDescent="0.25">
      <c r="A1" s="396"/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 t="s">
        <v>636</v>
      </c>
    </row>
    <row r="2" spans="1:25" x14ac:dyDescent="0.25">
      <c r="A2" s="396"/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396"/>
      <c r="R2" s="396"/>
      <c r="S2" s="396"/>
      <c r="T2" s="396"/>
      <c r="U2" s="396"/>
      <c r="V2" s="396"/>
      <c r="W2" s="396"/>
      <c r="X2" s="396"/>
      <c r="Y2" s="396"/>
    </row>
    <row r="3" spans="1:25" x14ac:dyDescent="0.25">
      <c r="A3" s="670" t="s">
        <v>591</v>
      </c>
      <c r="B3" s="670"/>
      <c r="C3" s="670"/>
      <c r="D3" s="670"/>
      <c r="E3" s="670"/>
      <c r="F3" s="670"/>
      <c r="G3" s="670"/>
      <c r="H3" s="670"/>
      <c r="I3" s="670"/>
      <c r="J3" s="670"/>
      <c r="K3" s="670"/>
      <c r="L3" s="670"/>
      <c r="M3" s="670"/>
      <c r="N3" s="670"/>
      <c r="O3" s="670"/>
      <c r="P3" s="670"/>
      <c r="Q3" s="670"/>
      <c r="R3" s="670"/>
      <c r="S3" s="670"/>
      <c r="T3" s="670"/>
      <c r="U3" s="670"/>
      <c r="V3" s="670"/>
      <c r="W3" s="670"/>
      <c r="X3" s="670"/>
      <c r="Y3" s="670"/>
    </row>
    <row r="5" spans="1:25" ht="96" x14ac:dyDescent="0.25">
      <c r="A5" s="411" t="s">
        <v>0</v>
      </c>
      <c r="B5" s="411" t="s">
        <v>554</v>
      </c>
      <c r="C5" s="411" t="s">
        <v>580</v>
      </c>
      <c r="D5" s="411" t="s">
        <v>581</v>
      </c>
      <c r="E5" s="411" t="s">
        <v>582</v>
      </c>
      <c r="F5" s="411" t="s">
        <v>583</v>
      </c>
      <c r="G5" s="411" t="s">
        <v>584</v>
      </c>
      <c r="H5" s="411" t="s">
        <v>556</v>
      </c>
      <c r="I5" s="411" t="s">
        <v>557</v>
      </c>
      <c r="J5" s="411" t="s">
        <v>558</v>
      </c>
      <c r="K5" s="411" t="s">
        <v>588</v>
      </c>
      <c r="L5" s="411" t="s">
        <v>578</v>
      </c>
      <c r="M5" s="411" t="s">
        <v>560</v>
      </c>
      <c r="N5" s="411" t="s">
        <v>561</v>
      </c>
      <c r="O5" s="411" t="s">
        <v>562</v>
      </c>
      <c r="P5" s="411" t="s">
        <v>563</v>
      </c>
      <c r="Q5" s="411" t="s">
        <v>564</v>
      </c>
      <c r="R5" s="411" t="s">
        <v>565</v>
      </c>
      <c r="S5" s="411" t="s">
        <v>566</v>
      </c>
      <c r="T5" s="411" t="s">
        <v>567</v>
      </c>
      <c r="U5" s="411" t="s">
        <v>568</v>
      </c>
      <c r="V5" s="411" t="s">
        <v>585</v>
      </c>
      <c r="W5" s="411" t="s">
        <v>586</v>
      </c>
      <c r="X5" s="411" t="s">
        <v>589</v>
      </c>
      <c r="Y5" s="411" t="s">
        <v>587</v>
      </c>
    </row>
    <row r="6" spans="1:25" x14ac:dyDescent="0.25">
      <c r="A6" s="111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>
        <f>IFERROR(0,MIN(R6,P6/T6))</f>
        <v>0</v>
      </c>
      <c r="V6" s="111"/>
      <c r="W6" s="111">
        <f>(Q6+(Q6-R6))/2*V6</f>
        <v>0</v>
      </c>
      <c r="X6" s="111"/>
      <c r="Y6" s="111">
        <f>U6+W6+X6</f>
        <v>0</v>
      </c>
    </row>
    <row r="7" spans="1:25" x14ac:dyDescent="0.25">
      <c r="A7" s="111"/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>
        <f t="shared" ref="U7:U14" si="0">IFERROR(0,MIN(R7,P7/T7))</f>
        <v>0</v>
      </c>
      <c r="V7" s="111"/>
      <c r="W7" s="111">
        <f t="shared" ref="W7:W14" si="1">(Q7+(Q7-R7))/2*V7</f>
        <v>0</v>
      </c>
      <c r="X7" s="111"/>
      <c r="Y7" s="111">
        <f t="shared" ref="Y7:Y14" si="2">U7+W7+X7</f>
        <v>0</v>
      </c>
    </row>
    <row r="8" spans="1:25" x14ac:dyDescent="0.25">
      <c r="A8" s="111"/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>
        <f t="shared" si="0"/>
        <v>0</v>
      </c>
      <c r="V8" s="111"/>
      <c r="W8" s="111">
        <f t="shared" si="1"/>
        <v>0</v>
      </c>
      <c r="X8" s="111"/>
      <c r="Y8" s="111">
        <f t="shared" si="2"/>
        <v>0</v>
      </c>
    </row>
    <row r="9" spans="1:25" x14ac:dyDescent="0.25">
      <c r="A9" s="111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>
        <f t="shared" si="0"/>
        <v>0</v>
      </c>
      <c r="V9" s="111"/>
      <c r="W9" s="111">
        <f t="shared" si="1"/>
        <v>0</v>
      </c>
      <c r="X9" s="111"/>
      <c r="Y9" s="111">
        <f t="shared" si="2"/>
        <v>0</v>
      </c>
    </row>
    <row r="10" spans="1:25" x14ac:dyDescent="0.25">
      <c r="A10" s="111"/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>
        <f t="shared" si="0"/>
        <v>0</v>
      </c>
      <c r="V10" s="111"/>
      <c r="W10" s="111">
        <f t="shared" si="1"/>
        <v>0</v>
      </c>
      <c r="X10" s="111"/>
      <c r="Y10" s="111">
        <f t="shared" si="2"/>
        <v>0</v>
      </c>
    </row>
    <row r="11" spans="1:25" x14ac:dyDescent="0.25">
      <c r="A11" s="111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>
        <f t="shared" si="0"/>
        <v>0</v>
      </c>
      <c r="V11" s="111"/>
      <c r="W11" s="111">
        <f t="shared" si="1"/>
        <v>0</v>
      </c>
      <c r="X11" s="111"/>
      <c r="Y11" s="111">
        <f t="shared" si="2"/>
        <v>0</v>
      </c>
    </row>
    <row r="12" spans="1:25" x14ac:dyDescent="0.25">
      <c r="A12" s="111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>
        <f t="shared" si="0"/>
        <v>0</v>
      </c>
      <c r="V12" s="111"/>
      <c r="W12" s="111">
        <f t="shared" si="1"/>
        <v>0</v>
      </c>
      <c r="X12" s="111"/>
      <c r="Y12" s="111">
        <f t="shared" si="2"/>
        <v>0</v>
      </c>
    </row>
    <row r="13" spans="1:25" x14ac:dyDescent="0.25">
      <c r="A13" s="111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>
        <f t="shared" si="0"/>
        <v>0</v>
      </c>
      <c r="V13" s="111"/>
      <c r="W13" s="111">
        <f t="shared" si="1"/>
        <v>0</v>
      </c>
      <c r="X13" s="111"/>
      <c r="Y13" s="111">
        <f t="shared" si="2"/>
        <v>0</v>
      </c>
    </row>
    <row r="14" spans="1:25" x14ac:dyDescent="0.25">
      <c r="A14" s="111"/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>
        <f t="shared" si="0"/>
        <v>0</v>
      </c>
      <c r="V14" s="111"/>
      <c r="W14" s="111">
        <f t="shared" si="1"/>
        <v>0</v>
      </c>
      <c r="X14" s="111"/>
      <c r="Y14" s="111">
        <f t="shared" si="2"/>
        <v>0</v>
      </c>
    </row>
    <row r="15" spans="1:25" x14ac:dyDescent="0.25">
      <c r="A15" s="473" t="s">
        <v>404</v>
      </c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</row>
  </sheetData>
  <mergeCells count="1">
    <mergeCell ref="A3:Y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6"/>
  <sheetViews>
    <sheetView view="pageBreakPreview" zoomScale="60" zoomScaleNormal="100" workbookViewId="0">
      <selection activeCell="L1" sqref="L1"/>
    </sheetView>
  </sheetViews>
  <sheetFormatPr defaultColWidth="8.85546875" defaultRowHeight="15.75" outlineLevelRow="1" outlineLevelCol="1" x14ac:dyDescent="0.25"/>
  <cols>
    <col min="1" max="1" width="7" style="1" bestFit="1" customWidth="1"/>
    <col min="2" max="2" width="44.140625" style="1" customWidth="1"/>
    <col min="3" max="3" width="15.140625" style="18" customWidth="1"/>
    <col min="4" max="4" width="13.140625" style="1" customWidth="1"/>
    <col min="5" max="5" width="12.42578125" style="1" customWidth="1"/>
    <col min="6" max="6" width="16" style="1" hidden="1" customWidth="1"/>
    <col min="7" max="7" width="12.28515625" style="19" hidden="1" customWidth="1"/>
    <col min="8" max="8" width="13" style="20" customWidth="1"/>
    <col min="9" max="10" width="14" style="1" customWidth="1"/>
    <col min="11" max="11" width="14.7109375" style="20" customWidth="1"/>
    <col min="12" max="12" width="16" style="21" customWidth="1"/>
    <col min="13" max="13" width="14.5703125" style="1" hidden="1" customWidth="1"/>
    <col min="14" max="15" width="14.5703125" style="1" hidden="1" customWidth="1" outlineLevel="1"/>
    <col min="16" max="16" width="8.85546875" style="1" collapsed="1"/>
    <col min="17" max="16384" width="8.85546875" style="1"/>
  </cols>
  <sheetData>
    <row r="1" spans="1:15" x14ac:dyDescent="0.25">
      <c r="C1" s="1"/>
      <c r="G1" s="1"/>
      <c r="H1" s="1"/>
      <c r="K1" s="1"/>
      <c r="L1" s="2" t="s">
        <v>457</v>
      </c>
      <c r="O1" s="2"/>
    </row>
    <row r="2" spans="1:1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 ht="21" thickBot="1" x14ac:dyDescent="0.3">
      <c r="A3" s="482" t="s">
        <v>552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</row>
    <row r="4" spans="1:15" x14ac:dyDescent="0.25">
      <c r="A4" s="483" t="s">
        <v>0</v>
      </c>
      <c r="B4" s="485" t="s">
        <v>1</v>
      </c>
      <c r="C4" s="487" t="s">
        <v>2</v>
      </c>
      <c r="D4" s="483" t="s">
        <v>134</v>
      </c>
      <c r="E4" s="489"/>
      <c r="F4" s="489"/>
      <c r="G4" s="489"/>
      <c r="H4" s="490"/>
      <c r="I4" s="475" t="s">
        <v>135</v>
      </c>
      <c r="J4" s="491" t="s">
        <v>136</v>
      </c>
      <c r="K4" s="492"/>
      <c r="L4" s="493"/>
      <c r="M4" s="4" t="s">
        <v>136</v>
      </c>
      <c r="N4" s="4" t="s">
        <v>152</v>
      </c>
      <c r="O4" s="4" t="s">
        <v>226</v>
      </c>
    </row>
    <row r="5" spans="1:15" ht="31.5" hidden="1" outlineLevel="1" x14ac:dyDescent="0.25">
      <c r="A5" s="484"/>
      <c r="B5" s="486"/>
      <c r="C5" s="488"/>
      <c r="D5" s="494" t="s">
        <v>3</v>
      </c>
      <c r="E5" s="495"/>
      <c r="F5" s="495"/>
      <c r="G5" s="495"/>
      <c r="H5" s="486"/>
      <c r="I5" s="155" t="s">
        <v>3</v>
      </c>
      <c r="J5" s="494" t="s">
        <v>4</v>
      </c>
      <c r="K5" s="496"/>
      <c r="L5" s="497"/>
      <c r="M5" s="5" t="s">
        <v>5</v>
      </c>
      <c r="N5" s="5" t="str">
        <f>M5</f>
        <v>Предложение РЭК</v>
      </c>
      <c r="O5" s="5" t="str">
        <f>M5</f>
        <v>Предложение РЭК</v>
      </c>
    </row>
    <row r="6" spans="1:15" ht="78.75" collapsed="1" x14ac:dyDescent="0.25">
      <c r="A6" s="484"/>
      <c r="B6" s="486"/>
      <c r="C6" s="488"/>
      <c r="D6" s="6" t="s">
        <v>6</v>
      </c>
      <c r="E6" s="7" t="s">
        <v>7</v>
      </c>
      <c r="F6" s="8" t="s">
        <v>8</v>
      </c>
      <c r="G6" s="8" t="s">
        <v>9</v>
      </c>
      <c r="H6" s="153" t="s">
        <v>10</v>
      </c>
      <c r="I6" s="155" t="s">
        <v>6</v>
      </c>
      <c r="J6" s="494"/>
      <c r="K6" s="7" t="s">
        <v>10</v>
      </c>
      <c r="L6" s="9" t="s">
        <v>11</v>
      </c>
      <c r="M6" s="5" t="s">
        <v>12</v>
      </c>
      <c r="N6" s="5" t="s">
        <v>12</v>
      </c>
      <c r="O6" s="5" t="s">
        <v>12</v>
      </c>
    </row>
    <row r="7" spans="1:15" s="15" customFormat="1" ht="16.5" thickBot="1" x14ac:dyDescent="0.3">
      <c r="A7" s="10">
        <v>1</v>
      </c>
      <c r="B7" s="154">
        <f>A7+1</f>
        <v>2</v>
      </c>
      <c r="C7" s="182">
        <f t="shared" ref="C7:O7" si="0">B7+1</f>
        <v>3</v>
      </c>
      <c r="D7" s="10">
        <f>C7+1</f>
        <v>4</v>
      </c>
      <c r="E7" s="11">
        <f t="shared" si="0"/>
        <v>5</v>
      </c>
      <c r="F7" s="11">
        <f t="shared" si="0"/>
        <v>6</v>
      </c>
      <c r="G7" s="12">
        <f t="shared" si="0"/>
        <v>7</v>
      </c>
      <c r="H7" s="154">
        <v>6</v>
      </c>
      <c r="I7" s="156">
        <f>H7+1</f>
        <v>7</v>
      </c>
      <c r="J7" s="10">
        <f t="shared" si="0"/>
        <v>8</v>
      </c>
      <c r="K7" s="11">
        <v>9</v>
      </c>
      <c r="L7" s="14">
        <f t="shared" si="0"/>
        <v>10</v>
      </c>
      <c r="M7" s="13">
        <f t="shared" si="0"/>
        <v>11</v>
      </c>
      <c r="N7" s="13">
        <f t="shared" si="0"/>
        <v>12</v>
      </c>
      <c r="O7" s="13">
        <f t="shared" si="0"/>
        <v>13</v>
      </c>
    </row>
    <row r="8" spans="1:15" ht="16.5" thickBot="1" x14ac:dyDescent="0.3">
      <c r="A8" s="498" t="s">
        <v>13</v>
      </c>
      <c r="B8" s="499"/>
      <c r="C8" s="499"/>
      <c r="D8" s="499"/>
      <c r="E8" s="499"/>
      <c r="F8" s="499"/>
      <c r="G8" s="499"/>
      <c r="H8" s="499"/>
      <c r="I8" s="499"/>
      <c r="J8" s="499"/>
      <c r="K8" s="499"/>
      <c r="L8" s="499"/>
      <c r="M8" s="499"/>
      <c r="N8" s="499"/>
      <c r="O8" s="500"/>
    </row>
    <row r="9" spans="1:15" x14ac:dyDescent="0.25">
      <c r="A9" s="211">
        <v>1</v>
      </c>
      <c r="B9" s="212" t="s">
        <v>14</v>
      </c>
      <c r="C9" s="184" t="s">
        <v>15</v>
      </c>
      <c r="D9" s="107"/>
      <c r="E9" s="108"/>
      <c r="F9" s="108"/>
      <c r="G9" s="109"/>
      <c r="H9" s="157">
        <f>IFERROR(E9-D9,0)</f>
        <v>0</v>
      </c>
      <c r="I9" s="245"/>
      <c r="J9" s="148"/>
      <c r="K9" s="133">
        <f>I9-J9</f>
        <v>0</v>
      </c>
      <c r="L9" s="135">
        <f t="shared" ref="L9:L14" si="1">IFERROR(J9/I9-1,0)</f>
        <v>0</v>
      </c>
      <c r="M9" s="152">
        <f>IFERROR(#REF!,0)</f>
        <v>0</v>
      </c>
      <c r="N9" s="152">
        <f>IFERROR(#REF!,0)</f>
        <v>0</v>
      </c>
      <c r="O9" s="152">
        <f t="shared" ref="O9:O14" si="2">IFERROR(K9,0)</f>
        <v>0</v>
      </c>
    </row>
    <row r="10" spans="1:15" ht="31.5" x14ac:dyDescent="0.25">
      <c r="A10" s="53">
        <v>2</v>
      </c>
      <c r="B10" s="213" t="s">
        <v>16</v>
      </c>
      <c r="C10" s="185" t="s">
        <v>15</v>
      </c>
      <c r="D10" s="55"/>
      <c r="E10" s="56"/>
      <c r="F10" s="56"/>
      <c r="G10" s="57"/>
      <c r="H10" s="158">
        <f t="shared" ref="H10:H14" si="3">IFERROR(E10-D10,0)</f>
        <v>0</v>
      </c>
      <c r="I10" s="246"/>
      <c r="J10" s="55"/>
      <c r="K10" s="36">
        <f t="shared" ref="K10:K14" si="4">I10-J10</f>
        <v>0</v>
      </c>
      <c r="L10" s="54">
        <f t="shared" si="1"/>
        <v>0</v>
      </c>
      <c r="M10" s="22">
        <f>IFERROR(#REF!,0)</f>
        <v>0</v>
      </c>
      <c r="N10" s="22">
        <f>IFERROR(#REF!,0)</f>
        <v>0</v>
      </c>
      <c r="O10" s="22">
        <f t="shared" si="2"/>
        <v>0</v>
      </c>
    </row>
    <row r="11" spans="1:15" x14ac:dyDescent="0.25">
      <c r="A11" s="53">
        <v>3</v>
      </c>
      <c r="B11" s="213" t="s">
        <v>17</v>
      </c>
      <c r="C11" s="185" t="s">
        <v>18</v>
      </c>
      <c r="D11" s="58"/>
      <c r="E11" s="59"/>
      <c r="F11" s="59"/>
      <c r="G11" s="60"/>
      <c r="H11" s="158">
        <f t="shared" si="3"/>
        <v>0</v>
      </c>
      <c r="I11" s="91"/>
      <c r="J11" s="149"/>
      <c r="K11" s="36">
        <f t="shared" si="4"/>
        <v>0</v>
      </c>
      <c r="L11" s="54">
        <f t="shared" si="1"/>
        <v>0</v>
      </c>
      <c r="M11" s="22">
        <v>0</v>
      </c>
      <c r="N11" s="22">
        <f>IFERROR(#REF!,0)</f>
        <v>0</v>
      </c>
      <c r="O11" s="22">
        <f t="shared" si="2"/>
        <v>0</v>
      </c>
    </row>
    <row r="12" spans="1:15" x14ac:dyDescent="0.25">
      <c r="A12" s="53">
        <v>4</v>
      </c>
      <c r="B12" s="213" t="s">
        <v>19</v>
      </c>
      <c r="C12" s="185" t="s">
        <v>15</v>
      </c>
      <c r="D12" s="61"/>
      <c r="E12" s="62"/>
      <c r="F12" s="62"/>
      <c r="G12" s="63"/>
      <c r="H12" s="158">
        <f t="shared" si="3"/>
        <v>0</v>
      </c>
      <c r="I12" s="247"/>
      <c r="J12" s="150"/>
      <c r="K12" s="36">
        <f t="shared" si="4"/>
        <v>0</v>
      </c>
      <c r="L12" s="54">
        <f t="shared" si="1"/>
        <v>0</v>
      </c>
      <c r="M12" s="64">
        <f>IFERROR((M11-#REF!)/#REF!,0)</f>
        <v>0</v>
      </c>
      <c r="N12" s="64">
        <f>IFERROR(#REF!,0)</f>
        <v>0</v>
      </c>
      <c r="O12" s="64">
        <f t="shared" si="2"/>
        <v>0</v>
      </c>
    </row>
    <row r="13" spans="1:15" ht="31.5" x14ac:dyDescent="0.25">
      <c r="A13" s="53">
        <v>5</v>
      </c>
      <c r="B13" s="213" t="s">
        <v>20</v>
      </c>
      <c r="C13" s="185"/>
      <c r="D13" s="58"/>
      <c r="E13" s="59"/>
      <c r="F13" s="59"/>
      <c r="G13" s="60"/>
      <c r="H13" s="158">
        <f t="shared" si="3"/>
        <v>0</v>
      </c>
      <c r="I13" s="248"/>
      <c r="J13" s="58"/>
      <c r="K13" s="36">
        <f t="shared" si="4"/>
        <v>0</v>
      </c>
      <c r="L13" s="54">
        <f t="shared" si="1"/>
        <v>0</v>
      </c>
      <c r="M13" s="22">
        <f>IFERROR(#REF!,0)</f>
        <v>0</v>
      </c>
      <c r="N13" s="22">
        <f>IFERROR(#REF!,0)</f>
        <v>0</v>
      </c>
      <c r="O13" s="22">
        <f t="shared" si="2"/>
        <v>0</v>
      </c>
    </row>
    <row r="14" spans="1:15" ht="16.5" thickBot="1" x14ac:dyDescent="0.3">
      <c r="A14" s="65">
        <v>6</v>
      </c>
      <c r="B14" s="214" t="s">
        <v>21</v>
      </c>
      <c r="C14" s="186"/>
      <c r="D14" s="110"/>
      <c r="E14" s="66"/>
      <c r="F14" s="66"/>
      <c r="G14" s="67"/>
      <c r="H14" s="159">
        <f t="shared" si="3"/>
        <v>0</v>
      </c>
      <c r="I14" s="110"/>
      <c r="J14" s="151"/>
      <c r="K14" s="68">
        <f t="shared" si="4"/>
        <v>0</v>
      </c>
      <c r="L14" s="69">
        <f t="shared" si="1"/>
        <v>0</v>
      </c>
      <c r="M14" s="70">
        <f>IFERROR(#REF!,0)</f>
        <v>0</v>
      </c>
      <c r="N14" s="70">
        <f>IFERROR(#REF!,0)</f>
        <v>0</v>
      </c>
      <c r="O14" s="70">
        <f t="shared" si="2"/>
        <v>0</v>
      </c>
    </row>
    <row r="15" spans="1:15" ht="16.5" thickBot="1" x14ac:dyDescent="0.3">
      <c r="A15" s="501" t="s">
        <v>22</v>
      </c>
      <c r="B15" s="502"/>
      <c r="C15" s="499"/>
      <c r="D15" s="499"/>
      <c r="E15" s="499"/>
      <c r="F15" s="499"/>
      <c r="G15" s="499"/>
      <c r="H15" s="499"/>
      <c r="I15" s="499"/>
      <c r="J15" s="503"/>
      <c r="K15" s="503"/>
      <c r="L15" s="503"/>
      <c r="M15" s="499"/>
      <c r="N15" s="499"/>
      <c r="O15" s="500"/>
    </row>
    <row r="16" spans="1:15" x14ac:dyDescent="0.25">
      <c r="A16" s="53" t="s">
        <v>23</v>
      </c>
      <c r="B16" s="183" t="s">
        <v>24</v>
      </c>
      <c r="C16" s="184" t="s">
        <v>25</v>
      </c>
      <c r="D16" s="124">
        <f>D17+D18</f>
        <v>0</v>
      </c>
      <c r="E16" s="125">
        <f t="shared" ref="E16:J16" si="5">E17+E18</f>
        <v>0</v>
      </c>
      <c r="F16" s="125">
        <f t="shared" si="5"/>
        <v>0</v>
      </c>
      <c r="G16" s="126"/>
      <c r="H16" s="160">
        <f t="shared" ref="H16:H65" si="6">IFERROR(E16-D16,0)</f>
        <v>0</v>
      </c>
      <c r="I16" s="165">
        <f t="shared" si="5"/>
        <v>0</v>
      </c>
      <c r="J16" s="127">
        <f t="shared" si="5"/>
        <v>0</v>
      </c>
      <c r="K16" s="125">
        <f t="shared" ref="K16:K39" si="7">IFERROR(J16-I16,0)</f>
        <v>0</v>
      </c>
      <c r="L16" s="128">
        <f t="shared" ref="L16:L39" si="8">IFERROR(J16/I16-1,0)</f>
        <v>0</v>
      </c>
      <c r="M16" s="129">
        <f t="shared" ref="M16:O16" si="9">M17+M18</f>
        <v>0</v>
      </c>
      <c r="N16" s="129">
        <f t="shared" si="9"/>
        <v>0</v>
      </c>
      <c r="O16" s="129">
        <f t="shared" si="9"/>
        <v>0</v>
      </c>
    </row>
    <row r="17" spans="1:15" ht="31.5" x14ac:dyDescent="0.25">
      <c r="A17" s="71" t="s">
        <v>26</v>
      </c>
      <c r="B17" s="187" t="s">
        <v>27</v>
      </c>
      <c r="C17" s="191" t="s">
        <v>25</v>
      </c>
      <c r="D17" s="27"/>
      <c r="E17" s="23"/>
      <c r="F17" s="24">
        <f>E17</f>
        <v>0</v>
      </c>
      <c r="G17" s="35"/>
      <c r="H17" s="161">
        <f t="shared" si="6"/>
        <v>0</v>
      </c>
      <c r="I17" s="166"/>
      <c r="J17" s="25"/>
      <c r="K17" s="36">
        <f t="shared" si="7"/>
        <v>0</v>
      </c>
      <c r="L17" s="54">
        <f t="shared" si="8"/>
        <v>0</v>
      </c>
      <c r="M17" s="32">
        <f>J17*$M$14</f>
        <v>0</v>
      </c>
      <c r="N17" s="32">
        <f>M17*$N$14</f>
        <v>0</v>
      </c>
      <c r="O17" s="32">
        <f>N17*$O$14</f>
        <v>0</v>
      </c>
    </row>
    <row r="18" spans="1:15" ht="63" x14ac:dyDescent="0.25">
      <c r="A18" s="71" t="s">
        <v>28</v>
      </c>
      <c r="B18" s="187" t="s">
        <v>29</v>
      </c>
      <c r="C18" s="191" t="s">
        <v>25</v>
      </c>
      <c r="D18" s="27"/>
      <c r="E18" s="23"/>
      <c r="F18" s="24">
        <f t="shared" ref="F18:F20" si="10">E18</f>
        <v>0</v>
      </c>
      <c r="G18" s="35"/>
      <c r="H18" s="161">
        <f t="shared" si="6"/>
        <v>0</v>
      </c>
      <c r="I18" s="166"/>
      <c r="J18" s="25"/>
      <c r="K18" s="36">
        <f t="shared" si="7"/>
        <v>0</v>
      </c>
      <c r="L18" s="54">
        <f t="shared" si="8"/>
        <v>0</v>
      </c>
      <c r="M18" s="32">
        <f>J17*$M$14</f>
        <v>0</v>
      </c>
      <c r="N18" s="32">
        <f t="shared" ref="N18:N20" si="11">M18*$N$14</f>
        <v>0</v>
      </c>
      <c r="O18" s="32">
        <f t="shared" ref="O18:O20" si="12">N18*$O$14</f>
        <v>0</v>
      </c>
    </row>
    <row r="19" spans="1:15" x14ac:dyDescent="0.25">
      <c r="A19" s="72" t="s">
        <v>30</v>
      </c>
      <c r="B19" s="188" t="s">
        <v>31</v>
      </c>
      <c r="C19" s="192" t="s">
        <v>25</v>
      </c>
      <c r="D19" s="27"/>
      <c r="E19" s="23"/>
      <c r="F19" s="24">
        <f t="shared" si="10"/>
        <v>0</v>
      </c>
      <c r="G19" s="35"/>
      <c r="H19" s="161">
        <f t="shared" si="6"/>
        <v>0</v>
      </c>
      <c r="I19" s="166"/>
      <c r="J19" s="25"/>
      <c r="K19" s="36">
        <f t="shared" si="7"/>
        <v>0</v>
      </c>
      <c r="L19" s="54">
        <f t="shared" si="8"/>
        <v>0</v>
      </c>
      <c r="M19" s="32">
        <f>J19*$M$14</f>
        <v>0</v>
      </c>
      <c r="N19" s="32">
        <f t="shared" si="11"/>
        <v>0</v>
      </c>
      <c r="O19" s="32">
        <f t="shared" si="12"/>
        <v>0</v>
      </c>
    </row>
    <row r="20" spans="1:15" x14ac:dyDescent="0.25">
      <c r="A20" s="71"/>
      <c r="B20" s="189" t="s">
        <v>32</v>
      </c>
      <c r="C20" s="191" t="s">
        <v>33</v>
      </c>
      <c r="D20" s="27"/>
      <c r="E20" s="23"/>
      <c r="F20" s="24">
        <f t="shared" si="10"/>
        <v>0</v>
      </c>
      <c r="G20" s="35"/>
      <c r="H20" s="161">
        <f t="shared" si="6"/>
        <v>0</v>
      </c>
      <c r="I20" s="166"/>
      <c r="J20" s="25"/>
      <c r="K20" s="36">
        <f t="shared" si="7"/>
        <v>0</v>
      </c>
      <c r="L20" s="54">
        <f t="shared" si="8"/>
        <v>0</v>
      </c>
      <c r="M20" s="32">
        <f>J20*$M$14</f>
        <v>0</v>
      </c>
      <c r="N20" s="32">
        <f t="shared" si="11"/>
        <v>0</v>
      </c>
      <c r="O20" s="32">
        <f t="shared" si="12"/>
        <v>0</v>
      </c>
    </row>
    <row r="21" spans="1:15" x14ac:dyDescent="0.25">
      <c r="A21" s="71"/>
      <c r="B21" s="189" t="s">
        <v>34</v>
      </c>
      <c r="C21" s="191" t="s">
        <v>35</v>
      </c>
      <c r="D21" s="73">
        <f>IFERROR(D19/D20/12*1000,0)</f>
        <v>0</v>
      </c>
      <c r="E21" s="74">
        <f>IFERROR(E19/E20/12*1000,0)</f>
        <v>0</v>
      </c>
      <c r="F21" s="74">
        <f>IFERROR(F19/F20/12*1000,0)</f>
        <v>0</v>
      </c>
      <c r="G21" s="75"/>
      <c r="H21" s="162">
        <f t="shared" si="6"/>
        <v>0</v>
      </c>
      <c r="I21" s="167">
        <f t="shared" ref="I21:J21" si="13">IFERROR(I19/I20/12*1000,0)</f>
        <v>0</v>
      </c>
      <c r="J21" s="76">
        <f t="shared" si="13"/>
        <v>0</v>
      </c>
      <c r="K21" s="74">
        <f t="shared" si="7"/>
        <v>0</v>
      </c>
      <c r="L21" s="77">
        <f t="shared" si="8"/>
        <v>0</v>
      </c>
      <c r="M21" s="42">
        <f t="shared" ref="M21" si="14">IFERROR(M19/M20/12*1000,0)</f>
        <v>0</v>
      </c>
      <c r="N21" s="42">
        <f t="shared" ref="N21" si="15">IFERROR(N19/N20/12*1000,0)</f>
        <v>0</v>
      </c>
      <c r="O21" s="42">
        <f t="shared" ref="O21" si="16">IFERROR(O19/O20/12*1000,0)</f>
        <v>0</v>
      </c>
    </row>
    <row r="22" spans="1:15" x14ac:dyDescent="0.25">
      <c r="A22" s="72" t="s">
        <v>36</v>
      </c>
      <c r="B22" s="188" t="s">
        <v>37</v>
      </c>
      <c r="C22" s="192" t="s">
        <v>25</v>
      </c>
      <c r="D22" s="78">
        <f t="shared" ref="D22:J22" si="17">SUM(D23:D24,D31:D37)</f>
        <v>0</v>
      </c>
      <c r="E22" s="36">
        <f t="shared" si="17"/>
        <v>0</v>
      </c>
      <c r="F22" s="36">
        <f t="shared" si="17"/>
        <v>0</v>
      </c>
      <c r="G22" s="79"/>
      <c r="H22" s="163">
        <f t="shared" si="6"/>
        <v>0</v>
      </c>
      <c r="I22" s="168">
        <f t="shared" si="17"/>
        <v>0</v>
      </c>
      <c r="J22" s="80">
        <f t="shared" si="17"/>
        <v>0</v>
      </c>
      <c r="K22" s="36">
        <f t="shared" si="7"/>
        <v>0</v>
      </c>
      <c r="L22" s="54">
        <f t="shared" si="8"/>
        <v>0</v>
      </c>
      <c r="M22" s="32">
        <f t="shared" ref="M22:O22" si="18">SUM(M23:M24,M31:M37)</f>
        <v>0</v>
      </c>
      <c r="N22" s="32">
        <f t="shared" si="18"/>
        <v>0</v>
      </c>
      <c r="O22" s="32">
        <f t="shared" si="18"/>
        <v>0</v>
      </c>
    </row>
    <row r="23" spans="1:15" x14ac:dyDescent="0.25">
      <c r="A23" s="71" t="s">
        <v>38</v>
      </c>
      <c r="B23" s="187" t="s">
        <v>39</v>
      </c>
      <c r="C23" s="191" t="s">
        <v>25</v>
      </c>
      <c r="D23" s="38"/>
      <c r="E23" s="24"/>
      <c r="F23" s="24">
        <f>E23</f>
        <v>0</v>
      </c>
      <c r="G23" s="35"/>
      <c r="H23" s="161">
        <f t="shared" si="6"/>
        <v>0</v>
      </c>
      <c r="I23" s="166"/>
      <c r="J23" s="25"/>
      <c r="K23" s="36">
        <f t="shared" si="7"/>
        <v>0</v>
      </c>
      <c r="L23" s="54">
        <f t="shared" si="8"/>
        <v>0</v>
      </c>
      <c r="M23" s="32">
        <f>J23*$M$14</f>
        <v>0</v>
      </c>
      <c r="N23" s="32">
        <f>M23*$N$14</f>
        <v>0</v>
      </c>
      <c r="O23" s="32">
        <f>N23*$O$14</f>
        <v>0</v>
      </c>
    </row>
    <row r="24" spans="1:15" ht="31.5" x14ac:dyDescent="0.25">
      <c r="A24" s="71" t="s">
        <v>40</v>
      </c>
      <c r="B24" s="187" t="s">
        <v>41</v>
      </c>
      <c r="C24" s="191" t="s">
        <v>25</v>
      </c>
      <c r="D24" s="73">
        <f t="shared" ref="D24:J24" si="19">SUM(D25:D30)</f>
        <v>0</v>
      </c>
      <c r="E24" s="74">
        <f t="shared" si="19"/>
        <v>0</v>
      </c>
      <c r="F24" s="74">
        <f t="shared" si="19"/>
        <v>0</v>
      </c>
      <c r="G24" s="75"/>
      <c r="H24" s="162">
        <f t="shared" si="6"/>
        <v>0</v>
      </c>
      <c r="I24" s="167">
        <f t="shared" si="19"/>
        <v>0</v>
      </c>
      <c r="J24" s="76">
        <f t="shared" si="19"/>
        <v>0</v>
      </c>
      <c r="K24" s="74">
        <f t="shared" si="7"/>
        <v>0</v>
      </c>
      <c r="L24" s="77">
        <f t="shared" si="8"/>
        <v>0</v>
      </c>
      <c r="M24" s="42">
        <f t="shared" ref="M24:O24" si="20">SUM(M25:M30)</f>
        <v>0</v>
      </c>
      <c r="N24" s="42">
        <f t="shared" si="20"/>
        <v>0</v>
      </c>
      <c r="O24" s="42">
        <f t="shared" si="20"/>
        <v>0</v>
      </c>
    </row>
    <row r="25" spans="1:15" x14ac:dyDescent="0.25">
      <c r="A25" s="72" t="s">
        <v>42</v>
      </c>
      <c r="B25" s="190" t="s">
        <v>43</v>
      </c>
      <c r="C25" s="192" t="s">
        <v>25</v>
      </c>
      <c r="D25" s="37"/>
      <c r="E25" s="24"/>
      <c r="F25" s="24">
        <f>E25</f>
        <v>0</v>
      </c>
      <c r="G25" s="35"/>
      <c r="H25" s="161">
        <f t="shared" si="6"/>
        <v>0</v>
      </c>
      <c r="I25" s="166"/>
      <c r="J25" s="25"/>
      <c r="K25" s="36">
        <f t="shared" si="7"/>
        <v>0</v>
      </c>
      <c r="L25" s="54">
        <f t="shared" si="8"/>
        <v>0</v>
      </c>
      <c r="M25" s="32">
        <f t="shared" ref="M25:M33" si="21">J25*$M$14</f>
        <v>0</v>
      </c>
      <c r="N25" s="32">
        <f t="shared" ref="N25:N38" si="22">M25*$N$14</f>
        <v>0</v>
      </c>
      <c r="O25" s="32">
        <f t="shared" ref="O25:O38" si="23">N25*$O$14</f>
        <v>0</v>
      </c>
    </row>
    <row r="26" spans="1:15" ht="31.5" x14ac:dyDescent="0.25">
      <c r="A26" s="72" t="s">
        <v>44</v>
      </c>
      <c r="B26" s="190" t="s">
        <v>45</v>
      </c>
      <c r="C26" s="192" t="s">
        <v>25</v>
      </c>
      <c r="D26" s="37"/>
      <c r="E26" s="24"/>
      <c r="F26" s="24">
        <f t="shared" ref="F26:F37" si="24">E26</f>
        <v>0</v>
      </c>
      <c r="G26" s="35"/>
      <c r="H26" s="161">
        <f t="shared" si="6"/>
        <v>0</v>
      </c>
      <c r="I26" s="166"/>
      <c r="J26" s="25"/>
      <c r="K26" s="36">
        <f t="shared" si="7"/>
        <v>0</v>
      </c>
      <c r="L26" s="54">
        <f t="shared" si="8"/>
        <v>0</v>
      </c>
      <c r="M26" s="32">
        <f t="shared" si="21"/>
        <v>0</v>
      </c>
      <c r="N26" s="32">
        <f t="shared" si="22"/>
        <v>0</v>
      </c>
      <c r="O26" s="32">
        <f t="shared" si="23"/>
        <v>0</v>
      </c>
    </row>
    <row r="27" spans="1:15" ht="31.5" x14ac:dyDescent="0.25">
      <c r="A27" s="72" t="s">
        <v>46</v>
      </c>
      <c r="B27" s="190" t="s">
        <v>47</v>
      </c>
      <c r="C27" s="192" t="s">
        <v>25</v>
      </c>
      <c r="D27" s="37"/>
      <c r="E27" s="24"/>
      <c r="F27" s="24">
        <f t="shared" si="24"/>
        <v>0</v>
      </c>
      <c r="G27" s="35"/>
      <c r="H27" s="161">
        <f t="shared" si="6"/>
        <v>0</v>
      </c>
      <c r="I27" s="166"/>
      <c r="J27" s="25"/>
      <c r="K27" s="36">
        <f t="shared" si="7"/>
        <v>0</v>
      </c>
      <c r="L27" s="54">
        <f t="shared" si="8"/>
        <v>0</v>
      </c>
      <c r="M27" s="32">
        <f t="shared" si="21"/>
        <v>0</v>
      </c>
      <c r="N27" s="32">
        <f t="shared" si="22"/>
        <v>0</v>
      </c>
      <c r="O27" s="32">
        <f t="shared" si="23"/>
        <v>0</v>
      </c>
    </row>
    <row r="28" spans="1:15" ht="31.5" x14ac:dyDescent="0.25">
      <c r="A28" s="72" t="s">
        <v>48</v>
      </c>
      <c r="B28" s="190" t="s">
        <v>49</v>
      </c>
      <c r="C28" s="192" t="s">
        <v>25</v>
      </c>
      <c r="D28" s="37"/>
      <c r="E28" s="24"/>
      <c r="F28" s="24">
        <f t="shared" si="24"/>
        <v>0</v>
      </c>
      <c r="G28" s="35"/>
      <c r="H28" s="161">
        <f t="shared" si="6"/>
        <v>0</v>
      </c>
      <c r="I28" s="166"/>
      <c r="J28" s="25"/>
      <c r="K28" s="36">
        <f t="shared" si="7"/>
        <v>0</v>
      </c>
      <c r="L28" s="54">
        <f t="shared" si="8"/>
        <v>0</v>
      </c>
      <c r="M28" s="32">
        <f t="shared" si="21"/>
        <v>0</v>
      </c>
      <c r="N28" s="32">
        <f t="shared" si="22"/>
        <v>0</v>
      </c>
      <c r="O28" s="32">
        <f t="shared" si="23"/>
        <v>0</v>
      </c>
    </row>
    <row r="29" spans="1:15" x14ac:dyDescent="0.25">
      <c r="A29" s="72" t="s">
        <v>50</v>
      </c>
      <c r="B29" s="190" t="s">
        <v>51</v>
      </c>
      <c r="C29" s="192" t="s">
        <v>25</v>
      </c>
      <c r="D29" s="37"/>
      <c r="E29" s="24"/>
      <c r="F29" s="24">
        <f t="shared" si="24"/>
        <v>0</v>
      </c>
      <c r="G29" s="35"/>
      <c r="H29" s="161">
        <f t="shared" si="6"/>
        <v>0</v>
      </c>
      <c r="I29" s="166"/>
      <c r="J29" s="25"/>
      <c r="K29" s="36">
        <f t="shared" si="7"/>
        <v>0</v>
      </c>
      <c r="L29" s="54">
        <f t="shared" si="8"/>
        <v>0</v>
      </c>
      <c r="M29" s="32">
        <f t="shared" si="21"/>
        <v>0</v>
      </c>
      <c r="N29" s="32">
        <f t="shared" si="22"/>
        <v>0</v>
      </c>
      <c r="O29" s="32">
        <f t="shared" si="23"/>
        <v>0</v>
      </c>
    </row>
    <row r="30" spans="1:15" x14ac:dyDescent="0.25">
      <c r="A30" s="72" t="s">
        <v>52</v>
      </c>
      <c r="B30" s="190" t="s">
        <v>53</v>
      </c>
      <c r="C30" s="192" t="s">
        <v>25</v>
      </c>
      <c r="D30" s="37"/>
      <c r="E30" s="24"/>
      <c r="F30" s="24">
        <f t="shared" si="24"/>
        <v>0</v>
      </c>
      <c r="G30" s="35"/>
      <c r="H30" s="161">
        <f t="shared" si="6"/>
        <v>0</v>
      </c>
      <c r="I30" s="166"/>
      <c r="J30" s="25"/>
      <c r="K30" s="36">
        <f t="shared" si="7"/>
        <v>0</v>
      </c>
      <c r="L30" s="54">
        <f t="shared" si="8"/>
        <v>0</v>
      </c>
      <c r="M30" s="32">
        <f t="shared" si="21"/>
        <v>0</v>
      </c>
      <c r="N30" s="32">
        <f t="shared" si="22"/>
        <v>0</v>
      </c>
      <c r="O30" s="32">
        <f t="shared" si="23"/>
        <v>0</v>
      </c>
    </row>
    <row r="31" spans="1:15" ht="31.5" x14ac:dyDescent="0.25">
      <c r="A31" s="71" t="s">
        <v>54</v>
      </c>
      <c r="B31" s="187" t="s">
        <v>55</v>
      </c>
      <c r="C31" s="191" t="s">
        <v>25</v>
      </c>
      <c r="D31" s="38"/>
      <c r="E31" s="24"/>
      <c r="F31" s="24">
        <f t="shared" si="24"/>
        <v>0</v>
      </c>
      <c r="G31" s="35"/>
      <c r="H31" s="161">
        <f t="shared" si="6"/>
        <v>0</v>
      </c>
      <c r="I31" s="166"/>
      <c r="J31" s="25"/>
      <c r="K31" s="36">
        <f t="shared" si="7"/>
        <v>0</v>
      </c>
      <c r="L31" s="54">
        <f t="shared" si="8"/>
        <v>0</v>
      </c>
      <c r="M31" s="32">
        <f t="shared" si="21"/>
        <v>0</v>
      </c>
      <c r="N31" s="32">
        <f t="shared" si="22"/>
        <v>0</v>
      </c>
      <c r="O31" s="32">
        <f t="shared" si="23"/>
        <v>0</v>
      </c>
    </row>
    <row r="32" spans="1:15" x14ac:dyDescent="0.25">
      <c r="A32" s="71" t="s">
        <v>56</v>
      </c>
      <c r="B32" s="187" t="s">
        <v>57</v>
      </c>
      <c r="C32" s="191" t="s">
        <v>25</v>
      </c>
      <c r="D32" s="38"/>
      <c r="E32" s="24"/>
      <c r="F32" s="24">
        <f t="shared" si="24"/>
        <v>0</v>
      </c>
      <c r="G32" s="35"/>
      <c r="H32" s="161">
        <f t="shared" si="6"/>
        <v>0</v>
      </c>
      <c r="I32" s="166"/>
      <c r="J32" s="25"/>
      <c r="K32" s="36">
        <f t="shared" si="7"/>
        <v>0</v>
      </c>
      <c r="L32" s="54">
        <f t="shared" si="8"/>
        <v>0</v>
      </c>
      <c r="M32" s="32">
        <f t="shared" si="21"/>
        <v>0</v>
      </c>
      <c r="N32" s="32">
        <f t="shared" si="22"/>
        <v>0</v>
      </c>
      <c r="O32" s="32">
        <f t="shared" si="23"/>
        <v>0</v>
      </c>
    </row>
    <row r="33" spans="1:15" ht="47.25" x14ac:dyDescent="0.25">
      <c r="A33" s="71" t="s">
        <v>58</v>
      </c>
      <c r="B33" s="187" t="s">
        <v>59</v>
      </c>
      <c r="C33" s="191" t="s">
        <v>25</v>
      </c>
      <c r="D33" s="38"/>
      <c r="E33" s="24"/>
      <c r="F33" s="24">
        <f t="shared" si="24"/>
        <v>0</v>
      </c>
      <c r="G33" s="35"/>
      <c r="H33" s="161">
        <f t="shared" si="6"/>
        <v>0</v>
      </c>
      <c r="I33" s="166"/>
      <c r="J33" s="25"/>
      <c r="K33" s="36">
        <f t="shared" si="7"/>
        <v>0</v>
      </c>
      <c r="L33" s="54">
        <f t="shared" si="8"/>
        <v>0</v>
      </c>
      <c r="M33" s="32">
        <f t="shared" si="21"/>
        <v>0</v>
      </c>
      <c r="N33" s="32">
        <f t="shared" si="22"/>
        <v>0</v>
      </c>
      <c r="O33" s="32">
        <f t="shared" si="23"/>
        <v>0</v>
      </c>
    </row>
    <row r="34" spans="1:15" x14ac:dyDescent="0.25">
      <c r="A34" s="71" t="s">
        <v>60</v>
      </c>
      <c r="B34" s="187" t="s">
        <v>61</v>
      </c>
      <c r="C34" s="191" t="s">
        <v>25</v>
      </c>
      <c r="D34" s="38"/>
      <c r="E34" s="24"/>
      <c r="F34" s="24">
        <f t="shared" si="24"/>
        <v>0</v>
      </c>
      <c r="G34" s="35"/>
      <c r="H34" s="161">
        <f t="shared" si="6"/>
        <v>0</v>
      </c>
      <c r="I34" s="166"/>
      <c r="J34" s="25"/>
      <c r="K34" s="36">
        <f t="shared" si="7"/>
        <v>0</v>
      </c>
      <c r="L34" s="54">
        <f t="shared" si="8"/>
        <v>0</v>
      </c>
      <c r="M34" s="32">
        <f t="shared" ref="M34:M39" si="25">J34*$M$14</f>
        <v>0</v>
      </c>
      <c r="N34" s="32">
        <f t="shared" si="22"/>
        <v>0</v>
      </c>
      <c r="O34" s="32">
        <f t="shared" si="23"/>
        <v>0</v>
      </c>
    </row>
    <row r="35" spans="1:15" x14ac:dyDescent="0.25">
      <c r="A35" s="71" t="s">
        <v>62</v>
      </c>
      <c r="B35" s="187" t="s">
        <v>63</v>
      </c>
      <c r="C35" s="191" t="s">
        <v>25</v>
      </c>
      <c r="D35" s="38"/>
      <c r="E35" s="24"/>
      <c r="F35" s="24">
        <f t="shared" si="24"/>
        <v>0</v>
      </c>
      <c r="G35" s="35"/>
      <c r="H35" s="161">
        <f t="shared" si="6"/>
        <v>0</v>
      </c>
      <c r="I35" s="166"/>
      <c r="J35" s="25"/>
      <c r="K35" s="36">
        <f t="shared" si="7"/>
        <v>0</v>
      </c>
      <c r="L35" s="54">
        <f t="shared" si="8"/>
        <v>0</v>
      </c>
      <c r="M35" s="32">
        <f t="shared" si="25"/>
        <v>0</v>
      </c>
      <c r="N35" s="32">
        <f t="shared" si="22"/>
        <v>0</v>
      </c>
      <c r="O35" s="32">
        <f t="shared" si="23"/>
        <v>0</v>
      </c>
    </row>
    <row r="36" spans="1:15" x14ac:dyDescent="0.25">
      <c r="A36" s="71" t="s">
        <v>64</v>
      </c>
      <c r="B36" s="187" t="s">
        <v>65</v>
      </c>
      <c r="C36" s="191" t="s">
        <v>25</v>
      </c>
      <c r="D36" s="38"/>
      <c r="E36" s="24"/>
      <c r="F36" s="24">
        <f t="shared" si="24"/>
        <v>0</v>
      </c>
      <c r="G36" s="35"/>
      <c r="H36" s="161">
        <f t="shared" si="6"/>
        <v>0</v>
      </c>
      <c r="I36" s="166"/>
      <c r="J36" s="25"/>
      <c r="K36" s="36">
        <f t="shared" si="7"/>
        <v>0</v>
      </c>
      <c r="L36" s="54">
        <f t="shared" si="8"/>
        <v>0</v>
      </c>
      <c r="M36" s="32">
        <f t="shared" si="25"/>
        <v>0</v>
      </c>
      <c r="N36" s="32">
        <f t="shared" si="22"/>
        <v>0</v>
      </c>
      <c r="O36" s="32">
        <f t="shared" si="23"/>
        <v>0</v>
      </c>
    </row>
    <row r="37" spans="1:15" x14ac:dyDescent="0.25">
      <c r="A37" s="71" t="s">
        <v>66</v>
      </c>
      <c r="B37" s="187" t="s">
        <v>67</v>
      </c>
      <c r="C37" s="191" t="s">
        <v>25</v>
      </c>
      <c r="D37" s="38"/>
      <c r="E37" s="24"/>
      <c r="F37" s="24">
        <f t="shared" si="24"/>
        <v>0</v>
      </c>
      <c r="G37" s="35"/>
      <c r="H37" s="161">
        <f t="shared" si="6"/>
        <v>0</v>
      </c>
      <c r="I37" s="166"/>
      <c r="J37" s="25"/>
      <c r="K37" s="36">
        <f t="shared" si="7"/>
        <v>0</v>
      </c>
      <c r="L37" s="54">
        <f t="shared" si="8"/>
        <v>0</v>
      </c>
      <c r="M37" s="32">
        <f t="shared" si="25"/>
        <v>0</v>
      </c>
      <c r="N37" s="32">
        <f t="shared" si="22"/>
        <v>0</v>
      </c>
      <c r="O37" s="32">
        <f t="shared" si="23"/>
        <v>0</v>
      </c>
    </row>
    <row r="38" spans="1:15" x14ac:dyDescent="0.25">
      <c r="A38" s="72" t="s">
        <v>68</v>
      </c>
      <c r="B38" s="188" t="s">
        <v>69</v>
      </c>
      <c r="C38" s="192" t="s">
        <v>25</v>
      </c>
      <c r="D38" s="78"/>
      <c r="E38" s="24"/>
      <c r="F38" s="36">
        <f>SUM('[9]Таб.10 Пр.5 П1.21'!D13:D16)</f>
        <v>0</v>
      </c>
      <c r="G38" s="79"/>
      <c r="H38" s="163">
        <f t="shared" si="6"/>
        <v>0</v>
      </c>
      <c r="I38" s="168"/>
      <c r="J38" s="80"/>
      <c r="K38" s="36">
        <f t="shared" si="7"/>
        <v>0</v>
      </c>
      <c r="L38" s="54">
        <f t="shared" si="8"/>
        <v>0</v>
      </c>
      <c r="M38" s="32">
        <f t="shared" si="25"/>
        <v>0</v>
      </c>
      <c r="N38" s="32">
        <f t="shared" si="22"/>
        <v>0</v>
      </c>
      <c r="O38" s="32">
        <f t="shared" si="23"/>
        <v>0</v>
      </c>
    </row>
    <row r="39" spans="1:15" ht="16.5" thickBot="1" x14ac:dyDescent="0.3">
      <c r="A39" s="504" t="s">
        <v>70</v>
      </c>
      <c r="B39" s="505"/>
      <c r="C39" s="193" t="s">
        <v>25</v>
      </c>
      <c r="D39" s="82">
        <f t="shared" ref="D39:J39" si="26">SUM(D16,D19,D22,D38)</f>
        <v>0</v>
      </c>
      <c r="E39" s="83">
        <f t="shared" si="26"/>
        <v>0</v>
      </c>
      <c r="F39" s="83">
        <f t="shared" si="26"/>
        <v>0</v>
      </c>
      <c r="G39" s="84"/>
      <c r="H39" s="164">
        <f t="shared" si="6"/>
        <v>0</v>
      </c>
      <c r="I39" s="169">
        <f t="shared" si="26"/>
        <v>0</v>
      </c>
      <c r="J39" s="86">
        <f t="shared" si="26"/>
        <v>0</v>
      </c>
      <c r="K39" s="83">
        <f t="shared" si="7"/>
        <v>0</v>
      </c>
      <c r="L39" s="87">
        <f t="shared" si="8"/>
        <v>0</v>
      </c>
      <c r="M39" s="32">
        <f t="shared" si="25"/>
        <v>0</v>
      </c>
      <c r="N39" s="85">
        <f t="shared" ref="N39:O39" si="27">SUM(N16,N19,N22,N38)</f>
        <v>0</v>
      </c>
      <c r="O39" s="85">
        <f t="shared" si="27"/>
        <v>0</v>
      </c>
    </row>
    <row r="40" spans="1:15" ht="16.5" thickBot="1" x14ac:dyDescent="0.3">
      <c r="A40" s="501" t="s">
        <v>71</v>
      </c>
      <c r="B40" s="502"/>
      <c r="C40" s="499"/>
      <c r="D40" s="499"/>
      <c r="E40" s="499"/>
      <c r="F40" s="499"/>
      <c r="G40" s="499"/>
      <c r="H40" s="499"/>
      <c r="I40" s="499"/>
      <c r="J40" s="499"/>
      <c r="K40" s="499"/>
      <c r="L40" s="499"/>
      <c r="M40" s="499"/>
      <c r="N40" s="499"/>
      <c r="O40" s="500"/>
    </row>
    <row r="41" spans="1:15" x14ac:dyDescent="0.25">
      <c r="A41" s="45" t="s">
        <v>72</v>
      </c>
      <c r="B41" s="188" t="s">
        <v>73</v>
      </c>
      <c r="C41" s="195" t="s">
        <v>25</v>
      </c>
      <c r="D41" s="130"/>
      <c r="E41" s="131"/>
      <c r="F41" s="131">
        <f>E41</f>
        <v>0</v>
      </c>
      <c r="G41" s="132"/>
      <c r="H41" s="170">
        <f t="shared" si="6"/>
        <v>0</v>
      </c>
      <c r="I41" s="173"/>
      <c r="J41" s="134"/>
      <c r="K41" s="133">
        <f t="shared" ref="K41:K72" si="28">IFERROR(J41-I41,0)</f>
        <v>0</v>
      </c>
      <c r="L41" s="135">
        <f t="shared" ref="L41:L72" si="29">IFERROR(J41/I41-1,0)</f>
        <v>0</v>
      </c>
      <c r="M41" s="129">
        <f>J41*(1+M9)</f>
        <v>0</v>
      </c>
      <c r="N41" s="129">
        <f>M41*(1+N9)</f>
        <v>0</v>
      </c>
      <c r="O41" s="129">
        <f>N41*(1+O9)</f>
        <v>0</v>
      </c>
    </row>
    <row r="42" spans="1:15" x14ac:dyDescent="0.25">
      <c r="A42" s="45" t="s">
        <v>74</v>
      </c>
      <c r="B42" s="194" t="s">
        <v>61</v>
      </c>
      <c r="C42" s="192" t="s">
        <v>25</v>
      </c>
      <c r="D42" s="37"/>
      <c r="E42" s="24"/>
      <c r="F42" s="24">
        <f t="shared" ref="F42:F44" si="30">E42</f>
        <v>0</v>
      </c>
      <c r="G42" s="35"/>
      <c r="H42" s="163">
        <f t="shared" si="6"/>
        <v>0</v>
      </c>
      <c r="I42" s="166"/>
      <c r="J42" s="25"/>
      <c r="K42" s="36">
        <f t="shared" si="28"/>
        <v>0</v>
      </c>
      <c r="L42" s="54">
        <f t="shared" si="29"/>
        <v>0</v>
      </c>
      <c r="M42" s="32">
        <f>J42*(1+M9)</f>
        <v>0</v>
      </c>
      <c r="N42" s="32">
        <f>M42*(1+N9)</f>
        <v>0</v>
      </c>
      <c r="O42" s="32">
        <f>N42*(1+O9)</f>
        <v>0</v>
      </c>
    </row>
    <row r="43" spans="1:15" x14ac:dyDescent="0.25">
      <c r="A43" s="45" t="s">
        <v>75</v>
      </c>
      <c r="B43" s="194" t="s">
        <v>63</v>
      </c>
      <c r="C43" s="192" t="s">
        <v>25</v>
      </c>
      <c r="D43" s="37"/>
      <c r="E43" s="24"/>
      <c r="F43" s="24">
        <f t="shared" si="30"/>
        <v>0</v>
      </c>
      <c r="G43" s="35"/>
      <c r="H43" s="163">
        <f t="shared" si="6"/>
        <v>0</v>
      </c>
      <c r="I43" s="166"/>
      <c r="J43" s="24"/>
      <c r="K43" s="36">
        <f t="shared" si="28"/>
        <v>0</v>
      </c>
      <c r="L43" s="54">
        <f t="shared" si="29"/>
        <v>0</v>
      </c>
      <c r="M43" s="32">
        <f>J43*(1+M9)</f>
        <v>0</v>
      </c>
      <c r="N43" s="32">
        <f>M43*(1+N9)</f>
        <v>0</v>
      </c>
      <c r="O43" s="32">
        <f>N43*(1+O9)</f>
        <v>0</v>
      </c>
    </row>
    <row r="44" spans="1:15" x14ac:dyDescent="0.25">
      <c r="A44" s="45" t="s">
        <v>76</v>
      </c>
      <c r="B44" s="188" t="s">
        <v>77</v>
      </c>
      <c r="C44" s="192" t="s">
        <v>25</v>
      </c>
      <c r="D44" s="37"/>
      <c r="E44" s="24"/>
      <c r="F44" s="24">
        <f t="shared" si="30"/>
        <v>0</v>
      </c>
      <c r="G44" s="35"/>
      <c r="H44" s="163">
        <f t="shared" si="6"/>
        <v>0</v>
      </c>
      <c r="I44" s="166"/>
      <c r="J44" s="25"/>
      <c r="K44" s="36">
        <f t="shared" si="28"/>
        <v>0</v>
      </c>
      <c r="L44" s="54">
        <f t="shared" si="29"/>
        <v>0</v>
      </c>
      <c r="M44" s="32">
        <f>J44</f>
        <v>0</v>
      </c>
      <c r="N44" s="32">
        <f>M44</f>
        <v>0</v>
      </c>
      <c r="O44" s="32">
        <f>N44</f>
        <v>0</v>
      </c>
    </row>
    <row r="45" spans="1:15" x14ac:dyDescent="0.25">
      <c r="A45" s="45" t="s">
        <v>78</v>
      </c>
      <c r="B45" s="188" t="s">
        <v>79</v>
      </c>
      <c r="C45" s="192" t="s">
        <v>25</v>
      </c>
      <c r="D45" s="78">
        <f>SUM(D46:D47,D53)</f>
        <v>0</v>
      </c>
      <c r="E45" s="36">
        <f>SUM(E46:E47,E53)</f>
        <v>0</v>
      </c>
      <c r="F45" s="36">
        <f>SUM(F46:F47,F53)</f>
        <v>0</v>
      </c>
      <c r="G45" s="79"/>
      <c r="H45" s="163">
        <f t="shared" si="6"/>
        <v>0</v>
      </c>
      <c r="I45" s="168">
        <f t="shared" ref="I45:J45" si="31">SUM(I46:I47,I53)</f>
        <v>0</v>
      </c>
      <c r="J45" s="80">
        <f t="shared" si="31"/>
        <v>0</v>
      </c>
      <c r="K45" s="36">
        <f t="shared" si="28"/>
        <v>0</v>
      </c>
      <c r="L45" s="54">
        <f t="shared" si="29"/>
        <v>0</v>
      </c>
      <c r="M45" s="32">
        <f t="shared" ref="M45:O45" si="32">SUM(M46:M47,M53)</f>
        <v>0</v>
      </c>
      <c r="N45" s="32">
        <f t="shared" si="32"/>
        <v>0</v>
      </c>
      <c r="O45" s="32">
        <f t="shared" si="32"/>
        <v>0</v>
      </c>
    </row>
    <row r="46" spans="1:15" x14ac:dyDescent="0.25">
      <c r="A46" s="71" t="s">
        <v>80</v>
      </c>
      <c r="B46" s="187" t="s">
        <v>81</v>
      </c>
      <c r="C46" s="191" t="s">
        <v>25</v>
      </c>
      <c r="D46" s="37"/>
      <c r="E46" s="24"/>
      <c r="F46" s="24">
        <f>E46</f>
        <v>0</v>
      </c>
      <c r="G46" s="35"/>
      <c r="H46" s="161">
        <f t="shared" si="6"/>
        <v>0</v>
      </c>
      <c r="I46" s="166"/>
      <c r="J46" s="25"/>
      <c r="K46" s="36">
        <f t="shared" si="28"/>
        <v>0</v>
      </c>
      <c r="L46" s="54">
        <f t="shared" si="29"/>
        <v>0</v>
      </c>
      <c r="M46" s="32">
        <f>J46</f>
        <v>0</v>
      </c>
      <c r="N46" s="32">
        <f>M46</f>
        <v>0</v>
      </c>
      <c r="O46" s="32">
        <f>N46</f>
        <v>0</v>
      </c>
    </row>
    <row r="47" spans="1:15" x14ac:dyDescent="0.25">
      <c r="A47" s="71" t="s">
        <v>82</v>
      </c>
      <c r="B47" s="187" t="s">
        <v>83</v>
      </c>
      <c r="C47" s="191" t="s">
        <v>25</v>
      </c>
      <c r="D47" s="78">
        <f>SUM(D48:D52)</f>
        <v>0</v>
      </c>
      <c r="E47" s="36">
        <f>SUM(E48:E52)</f>
        <v>0</v>
      </c>
      <c r="F47" s="36">
        <f>SUM(F48:F52)</f>
        <v>0</v>
      </c>
      <c r="G47" s="79"/>
      <c r="H47" s="161">
        <f t="shared" si="6"/>
        <v>0</v>
      </c>
      <c r="I47" s="168"/>
      <c r="J47" s="80"/>
      <c r="K47" s="36">
        <f t="shared" si="28"/>
        <v>0</v>
      </c>
      <c r="L47" s="54">
        <f t="shared" si="29"/>
        <v>0</v>
      </c>
      <c r="M47" s="32">
        <f t="shared" ref="M47:O47" si="33">SUM(M48:M52)</f>
        <v>0</v>
      </c>
      <c r="N47" s="32">
        <f t="shared" si="33"/>
        <v>0</v>
      </c>
      <c r="O47" s="32">
        <f t="shared" si="33"/>
        <v>0</v>
      </c>
    </row>
    <row r="48" spans="1:15" s="16" customFormat="1" outlineLevel="1" x14ac:dyDescent="0.25">
      <c r="A48" s="71" t="s">
        <v>84</v>
      </c>
      <c r="B48" s="189" t="s">
        <v>85</v>
      </c>
      <c r="C48" s="191" t="s">
        <v>25</v>
      </c>
      <c r="D48" s="38"/>
      <c r="E48" s="39"/>
      <c r="F48" s="39">
        <f>E48</f>
        <v>0</v>
      </c>
      <c r="G48" s="40"/>
      <c r="H48" s="171">
        <f t="shared" si="6"/>
        <v>0</v>
      </c>
      <c r="I48" s="174"/>
      <c r="J48" s="43"/>
      <c r="K48" s="74">
        <f t="shared" si="28"/>
        <v>0</v>
      </c>
      <c r="L48" s="54">
        <f t="shared" si="29"/>
        <v>0</v>
      </c>
      <c r="M48" s="42">
        <f>J48</f>
        <v>0</v>
      </c>
      <c r="N48" s="42">
        <f>M48</f>
        <v>0</v>
      </c>
      <c r="O48" s="42">
        <f>N48</f>
        <v>0</v>
      </c>
    </row>
    <row r="49" spans="1:15" s="16" customFormat="1" outlineLevel="1" x14ac:dyDescent="0.25">
      <c r="A49" s="71" t="s">
        <v>86</v>
      </c>
      <c r="B49" s="189" t="s">
        <v>87</v>
      </c>
      <c r="C49" s="191" t="s">
        <v>25</v>
      </c>
      <c r="D49" s="38"/>
      <c r="E49" s="39"/>
      <c r="F49" s="39">
        <f t="shared" ref="F49:F53" si="34">E49</f>
        <v>0</v>
      </c>
      <c r="G49" s="40"/>
      <c r="H49" s="171">
        <f t="shared" si="6"/>
        <v>0</v>
      </c>
      <c r="I49" s="174"/>
      <c r="J49" s="43"/>
      <c r="K49" s="74">
        <f t="shared" si="28"/>
        <v>0</v>
      </c>
      <c r="L49" s="54">
        <f t="shared" si="29"/>
        <v>0</v>
      </c>
      <c r="M49" s="42">
        <f t="shared" ref="M49:M53" si="35">J49</f>
        <v>0</v>
      </c>
      <c r="N49" s="42">
        <f t="shared" ref="N49:O53" si="36">M49</f>
        <v>0</v>
      </c>
      <c r="O49" s="42">
        <f t="shared" si="36"/>
        <v>0</v>
      </c>
    </row>
    <row r="50" spans="1:15" s="16" customFormat="1" outlineLevel="1" x14ac:dyDescent="0.25">
      <c r="A50" s="71" t="s">
        <v>88</v>
      </c>
      <c r="B50" s="189" t="s">
        <v>89</v>
      </c>
      <c r="C50" s="191" t="s">
        <v>25</v>
      </c>
      <c r="D50" s="38"/>
      <c r="E50" s="39"/>
      <c r="F50" s="39">
        <f t="shared" si="34"/>
        <v>0</v>
      </c>
      <c r="G50" s="40"/>
      <c r="H50" s="171">
        <f t="shared" si="6"/>
        <v>0</v>
      </c>
      <c r="I50" s="174"/>
      <c r="J50" s="43"/>
      <c r="K50" s="74">
        <f t="shared" si="28"/>
        <v>0</v>
      </c>
      <c r="L50" s="54">
        <f t="shared" si="29"/>
        <v>0</v>
      </c>
      <c r="M50" s="42">
        <f t="shared" si="35"/>
        <v>0</v>
      </c>
      <c r="N50" s="42">
        <f t="shared" si="36"/>
        <v>0</v>
      </c>
      <c r="O50" s="42">
        <f t="shared" si="36"/>
        <v>0</v>
      </c>
    </row>
    <row r="51" spans="1:15" s="16" customFormat="1" outlineLevel="1" x14ac:dyDescent="0.25">
      <c r="A51" s="71" t="s">
        <v>90</v>
      </c>
      <c r="B51" s="189" t="s">
        <v>91</v>
      </c>
      <c r="C51" s="191" t="s">
        <v>25</v>
      </c>
      <c r="D51" s="38"/>
      <c r="E51" s="39"/>
      <c r="F51" s="39">
        <f t="shared" si="34"/>
        <v>0</v>
      </c>
      <c r="G51" s="40"/>
      <c r="H51" s="171">
        <f t="shared" si="6"/>
        <v>0</v>
      </c>
      <c r="I51" s="174"/>
      <c r="J51" s="43"/>
      <c r="K51" s="74">
        <f t="shared" si="28"/>
        <v>0</v>
      </c>
      <c r="L51" s="54">
        <f t="shared" si="29"/>
        <v>0</v>
      </c>
      <c r="M51" s="42">
        <f t="shared" si="35"/>
        <v>0</v>
      </c>
      <c r="N51" s="42">
        <f t="shared" si="36"/>
        <v>0</v>
      </c>
      <c r="O51" s="42">
        <f t="shared" si="36"/>
        <v>0</v>
      </c>
    </row>
    <row r="52" spans="1:15" s="16" customFormat="1" outlineLevel="1" x14ac:dyDescent="0.25">
      <c r="A52" s="71" t="s">
        <v>92</v>
      </c>
      <c r="B52" s="189" t="s">
        <v>93</v>
      </c>
      <c r="C52" s="191" t="s">
        <v>25</v>
      </c>
      <c r="D52" s="38"/>
      <c r="E52" s="39"/>
      <c r="F52" s="39">
        <f t="shared" si="34"/>
        <v>0</v>
      </c>
      <c r="G52" s="40"/>
      <c r="H52" s="171">
        <f t="shared" si="6"/>
        <v>0</v>
      </c>
      <c r="I52" s="174"/>
      <c r="J52" s="43"/>
      <c r="K52" s="74">
        <f t="shared" si="28"/>
        <v>0</v>
      </c>
      <c r="L52" s="54">
        <f t="shared" si="29"/>
        <v>0</v>
      </c>
      <c r="M52" s="42">
        <f t="shared" si="35"/>
        <v>0</v>
      </c>
      <c r="N52" s="42">
        <f t="shared" si="36"/>
        <v>0</v>
      </c>
      <c r="O52" s="42">
        <f t="shared" si="36"/>
        <v>0</v>
      </c>
    </row>
    <row r="53" spans="1:15" x14ac:dyDescent="0.25">
      <c r="A53" s="71" t="s">
        <v>94</v>
      </c>
      <c r="B53" s="187" t="s">
        <v>95</v>
      </c>
      <c r="C53" s="191" t="s">
        <v>25</v>
      </c>
      <c r="D53" s="37"/>
      <c r="E53" s="24"/>
      <c r="F53" s="39">
        <f t="shared" si="34"/>
        <v>0</v>
      </c>
      <c r="G53" s="35"/>
      <c r="H53" s="161">
        <f t="shared" si="6"/>
        <v>0</v>
      </c>
      <c r="I53" s="166"/>
      <c r="J53" s="25"/>
      <c r="K53" s="36">
        <f t="shared" si="28"/>
        <v>0</v>
      </c>
      <c r="L53" s="54">
        <f t="shared" si="29"/>
        <v>0</v>
      </c>
      <c r="M53" s="42">
        <f t="shared" si="35"/>
        <v>0</v>
      </c>
      <c r="N53" s="42">
        <f t="shared" si="36"/>
        <v>0</v>
      </c>
      <c r="O53" s="42">
        <f t="shared" si="36"/>
        <v>0</v>
      </c>
    </row>
    <row r="54" spans="1:15" x14ac:dyDescent="0.25">
      <c r="A54" s="45" t="s">
        <v>96</v>
      </c>
      <c r="B54" s="188" t="s">
        <v>97</v>
      </c>
      <c r="C54" s="192" t="s">
        <v>25</v>
      </c>
      <c r="D54" s="88">
        <f>D19*'[9]Таб.2 Пр.5 Справочник'!$B$24</f>
        <v>0</v>
      </c>
      <c r="E54" s="24"/>
      <c r="F54" s="25">
        <f>E54</f>
        <v>0</v>
      </c>
      <c r="G54" s="89">
        <f>$G$17</f>
        <v>0</v>
      </c>
      <c r="H54" s="163">
        <f t="shared" si="6"/>
        <v>0</v>
      </c>
      <c r="I54" s="168">
        <f>I19*'[9]Таб.2 Пр.5 Справочник'!$B$25</f>
        <v>0</v>
      </c>
      <c r="J54" s="90">
        <f>J19*30.4%</f>
        <v>0</v>
      </c>
      <c r="K54" s="36">
        <f t="shared" si="28"/>
        <v>0</v>
      </c>
      <c r="L54" s="54">
        <f t="shared" si="29"/>
        <v>0</v>
      </c>
      <c r="M54" s="32">
        <f>M19*30.4%</f>
        <v>0</v>
      </c>
      <c r="N54" s="42">
        <f t="shared" ref="N54:O54" si="37">N19*30.4%</f>
        <v>0</v>
      </c>
      <c r="O54" s="42">
        <f t="shared" si="37"/>
        <v>0</v>
      </c>
    </row>
    <row r="55" spans="1:15" ht="31.5" x14ac:dyDescent="0.25">
      <c r="A55" s="45" t="s">
        <v>98</v>
      </c>
      <c r="B55" s="188" t="s">
        <v>99</v>
      </c>
      <c r="C55" s="192" t="s">
        <v>25</v>
      </c>
      <c r="D55" s="41"/>
      <c r="E55" s="24"/>
      <c r="F55" s="24"/>
      <c r="G55" s="35"/>
      <c r="H55" s="161">
        <f t="shared" si="6"/>
        <v>0</v>
      </c>
      <c r="I55" s="175"/>
      <c r="J55" s="30"/>
      <c r="K55" s="36">
        <f t="shared" si="28"/>
        <v>0</v>
      </c>
      <c r="L55" s="54">
        <f t="shared" si="29"/>
        <v>0</v>
      </c>
      <c r="M55" s="32">
        <f>J55</f>
        <v>0</v>
      </c>
      <c r="N55" s="32">
        <f>M55</f>
        <v>0</v>
      </c>
      <c r="O55" s="32">
        <f>N55</f>
        <v>0</v>
      </c>
    </row>
    <row r="56" spans="1:15" x14ac:dyDescent="0.25">
      <c r="A56" s="45" t="s">
        <v>140</v>
      </c>
      <c r="B56" s="187" t="s">
        <v>139</v>
      </c>
      <c r="C56" s="192"/>
      <c r="D56" s="41"/>
      <c r="E56" s="24"/>
      <c r="F56" s="24"/>
      <c r="G56" s="35"/>
      <c r="H56" s="161">
        <f t="shared" si="6"/>
        <v>0</v>
      </c>
      <c r="I56" s="175"/>
      <c r="J56" s="30"/>
      <c r="K56" s="36">
        <f t="shared" si="28"/>
        <v>0</v>
      </c>
      <c r="L56" s="54">
        <f t="shared" si="29"/>
        <v>0</v>
      </c>
      <c r="M56" s="22"/>
      <c r="N56" s="22"/>
      <c r="O56" s="22"/>
    </row>
    <row r="57" spans="1:15" x14ac:dyDescent="0.25">
      <c r="A57" s="45" t="s">
        <v>100</v>
      </c>
      <c r="B57" s="188" t="s">
        <v>101</v>
      </c>
      <c r="C57" s="192" t="s">
        <v>25</v>
      </c>
      <c r="D57" s="29"/>
      <c r="E57" s="23"/>
      <c r="F57" s="24">
        <f>E57</f>
        <v>0</v>
      </c>
      <c r="G57" s="35"/>
      <c r="H57" s="161">
        <f t="shared" si="6"/>
        <v>0</v>
      </c>
      <c r="I57" s="175"/>
      <c r="J57" s="30"/>
      <c r="K57" s="36">
        <f t="shared" si="28"/>
        <v>0</v>
      </c>
      <c r="L57" s="54">
        <f t="shared" si="29"/>
        <v>0</v>
      </c>
      <c r="M57" s="32">
        <f>J57</f>
        <v>0</v>
      </c>
      <c r="N57" s="32">
        <f t="shared" ref="N57:O59" si="38">M57</f>
        <v>0</v>
      </c>
      <c r="O57" s="32">
        <f t="shared" si="38"/>
        <v>0</v>
      </c>
    </row>
    <row r="58" spans="1:15" ht="31.5" x14ac:dyDescent="0.25">
      <c r="A58" s="45" t="s">
        <v>102</v>
      </c>
      <c r="B58" s="188" t="s">
        <v>103</v>
      </c>
      <c r="C58" s="192" t="s">
        <v>25</v>
      </c>
      <c r="D58" s="29"/>
      <c r="E58" s="23"/>
      <c r="F58" s="24"/>
      <c r="G58" s="35"/>
      <c r="H58" s="161">
        <f t="shared" si="6"/>
        <v>0</v>
      </c>
      <c r="I58" s="175"/>
      <c r="J58" s="31"/>
      <c r="K58" s="36">
        <f t="shared" si="28"/>
        <v>0</v>
      </c>
      <c r="L58" s="54">
        <f t="shared" si="29"/>
        <v>0</v>
      </c>
      <c r="M58" s="32">
        <f>J58</f>
        <v>0</v>
      </c>
      <c r="N58" s="32">
        <f t="shared" si="38"/>
        <v>0</v>
      </c>
      <c r="O58" s="32">
        <f t="shared" si="38"/>
        <v>0</v>
      </c>
    </row>
    <row r="59" spans="1:15" x14ac:dyDescent="0.25">
      <c r="A59" s="45" t="s">
        <v>104</v>
      </c>
      <c r="B59" s="188" t="s">
        <v>105</v>
      </c>
      <c r="C59" s="192" t="s">
        <v>25</v>
      </c>
      <c r="D59" s="91"/>
      <c r="E59" s="33"/>
      <c r="F59" s="80">
        <f>SUM(F60:F64)</f>
        <v>0</v>
      </c>
      <c r="G59" s="92">
        <f>$G$17</f>
        <v>0</v>
      </c>
      <c r="H59" s="161">
        <f t="shared" si="6"/>
        <v>0</v>
      </c>
      <c r="I59" s="168"/>
      <c r="J59" s="88"/>
      <c r="K59" s="36">
        <f t="shared" si="28"/>
        <v>0</v>
      </c>
      <c r="L59" s="54">
        <f t="shared" si="29"/>
        <v>0</v>
      </c>
      <c r="M59" s="78">
        <f>J59</f>
        <v>0</v>
      </c>
      <c r="N59" s="78">
        <f t="shared" si="38"/>
        <v>0</v>
      </c>
      <c r="O59" s="168">
        <f t="shared" si="38"/>
        <v>0</v>
      </c>
    </row>
    <row r="60" spans="1:15" s="16" customFormat="1" outlineLevel="1" x14ac:dyDescent="0.25">
      <c r="A60" s="71" t="s">
        <v>106</v>
      </c>
      <c r="B60" s="189" t="s">
        <v>85</v>
      </c>
      <c r="C60" s="191" t="s">
        <v>25</v>
      </c>
      <c r="D60" s="34"/>
      <c r="E60" s="28"/>
      <c r="F60" s="39">
        <f>E60</f>
        <v>0</v>
      </c>
      <c r="G60" s="40"/>
      <c r="H60" s="171">
        <f t="shared" si="6"/>
        <v>0</v>
      </c>
      <c r="I60" s="174"/>
      <c r="J60" s="44"/>
      <c r="K60" s="74">
        <f t="shared" si="28"/>
        <v>0</v>
      </c>
      <c r="L60" s="77">
        <f t="shared" si="29"/>
        <v>0</v>
      </c>
      <c r="M60" s="42" t="e">
        <f>#REF!*$M$14</f>
        <v>#REF!</v>
      </c>
      <c r="N60" s="42" t="e">
        <f t="shared" ref="N60:N70" si="39">M60*$N$14</f>
        <v>#REF!</v>
      </c>
      <c r="O60" s="42" t="e">
        <f t="shared" ref="O60:O70" si="40">N60*$O$14</f>
        <v>#REF!</v>
      </c>
    </row>
    <row r="61" spans="1:15" s="16" customFormat="1" outlineLevel="1" x14ac:dyDescent="0.25">
      <c r="A61" s="71" t="s">
        <v>107</v>
      </c>
      <c r="B61" s="189" t="s">
        <v>87</v>
      </c>
      <c r="C61" s="191" t="s">
        <v>25</v>
      </c>
      <c r="D61" s="34"/>
      <c r="E61" s="28"/>
      <c r="F61" s="39">
        <f t="shared" ref="F61:F63" si="41">E61</f>
        <v>0</v>
      </c>
      <c r="G61" s="40"/>
      <c r="H61" s="171">
        <f t="shared" si="6"/>
        <v>0</v>
      </c>
      <c r="I61" s="174"/>
      <c r="J61" s="44"/>
      <c r="K61" s="74">
        <f t="shared" si="28"/>
        <v>0</v>
      </c>
      <c r="L61" s="77">
        <f t="shared" si="29"/>
        <v>0</v>
      </c>
      <c r="M61" s="42" t="e">
        <f>#REF!*$M$14</f>
        <v>#REF!</v>
      </c>
      <c r="N61" s="42" t="e">
        <f t="shared" si="39"/>
        <v>#REF!</v>
      </c>
      <c r="O61" s="42" t="e">
        <f t="shared" si="40"/>
        <v>#REF!</v>
      </c>
    </row>
    <row r="62" spans="1:15" s="16" customFormat="1" outlineLevel="1" x14ac:dyDescent="0.25">
      <c r="A62" s="71" t="s">
        <v>108</v>
      </c>
      <c r="B62" s="189" t="s">
        <v>89</v>
      </c>
      <c r="C62" s="191" t="s">
        <v>25</v>
      </c>
      <c r="D62" s="34"/>
      <c r="E62" s="28"/>
      <c r="F62" s="39">
        <f t="shared" si="41"/>
        <v>0</v>
      </c>
      <c r="G62" s="40"/>
      <c r="H62" s="171">
        <f t="shared" si="6"/>
        <v>0</v>
      </c>
      <c r="I62" s="174"/>
      <c r="J62" s="44"/>
      <c r="K62" s="74">
        <f t="shared" si="28"/>
        <v>0</v>
      </c>
      <c r="L62" s="77">
        <f t="shared" si="29"/>
        <v>0</v>
      </c>
      <c r="M62" s="42" t="e">
        <f>#REF!*$M$14</f>
        <v>#REF!</v>
      </c>
      <c r="N62" s="42" t="e">
        <f t="shared" si="39"/>
        <v>#REF!</v>
      </c>
      <c r="O62" s="42" t="e">
        <f t="shared" si="40"/>
        <v>#REF!</v>
      </c>
    </row>
    <row r="63" spans="1:15" s="16" customFormat="1" outlineLevel="1" x14ac:dyDescent="0.25">
      <c r="A63" s="71" t="s">
        <v>109</v>
      </c>
      <c r="B63" s="189" t="s">
        <v>91</v>
      </c>
      <c r="C63" s="191" t="s">
        <v>25</v>
      </c>
      <c r="D63" s="34"/>
      <c r="E63" s="28"/>
      <c r="F63" s="39">
        <f t="shared" si="41"/>
        <v>0</v>
      </c>
      <c r="G63" s="40"/>
      <c r="H63" s="171">
        <f t="shared" si="6"/>
        <v>0</v>
      </c>
      <c r="I63" s="174"/>
      <c r="J63" s="44"/>
      <c r="K63" s="74">
        <f t="shared" si="28"/>
        <v>0</v>
      </c>
      <c r="L63" s="77">
        <f t="shared" si="29"/>
        <v>0</v>
      </c>
      <c r="M63" s="42" t="e">
        <f>#REF!*$M$14</f>
        <v>#REF!</v>
      </c>
      <c r="N63" s="42" t="e">
        <f t="shared" si="39"/>
        <v>#REF!</v>
      </c>
      <c r="O63" s="42" t="e">
        <f t="shared" si="40"/>
        <v>#REF!</v>
      </c>
    </row>
    <row r="64" spans="1:15" s="16" customFormat="1" outlineLevel="1" x14ac:dyDescent="0.25">
      <c r="A64" s="71" t="s">
        <v>110</v>
      </c>
      <c r="B64" s="189" t="s">
        <v>93</v>
      </c>
      <c r="C64" s="191" t="s">
        <v>25</v>
      </c>
      <c r="D64" s="34"/>
      <c r="E64" s="28"/>
      <c r="F64" s="39"/>
      <c r="G64" s="40"/>
      <c r="H64" s="171">
        <f t="shared" si="6"/>
        <v>0</v>
      </c>
      <c r="I64" s="174"/>
      <c r="J64" s="44"/>
      <c r="K64" s="74">
        <f t="shared" si="28"/>
        <v>0</v>
      </c>
      <c r="L64" s="77">
        <f t="shared" si="29"/>
        <v>0</v>
      </c>
      <c r="M64" s="42" t="e">
        <f>#REF!*$M$14</f>
        <v>#REF!</v>
      </c>
      <c r="N64" s="42" t="e">
        <f t="shared" si="39"/>
        <v>#REF!</v>
      </c>
      <c r="O64" s="42" t="e">
        <f t="shared" si="40"/>
        <v>#REF!</v>
      </c>
    </row>
    <row r="65" spans="1:15" x14ac:dyDescent="0.25">
      <c r="A65" s="45" t="s">
        <v>111</v>
      </c>
      <c r="B65" s="188" t="s">
        <v>112</v>
      </c>
      <c r="C65" s="192" t="s">
        <v>25</v>
      </c>
      <c r="D65" s="91"/>
      <c r="E65" s="33"/>
      <c r="F65" s="80">
        <f>SUM(F66:F70)</f>
        <v>0</v>
      </c>
      <c r="G65" s="92">
        <f>$G$17</f>
        <v>0</v>
      </c>
      <c r="H65" s="161">
        <f t="shared" si="6"/>
        <v>0</v>
      </c>
      <c r="I65" s="168"/>
      <c r="J65" s="88"/>
      <c r="K65" s="36">
        <f t="shared" si="28"/>
        <v>0</v>
      </c>
      <c r="L65" s="54">
        <f t="shared" si="29"/>
        <v>0</v>
      </c>
      <c r="M65" s="78">
        <f>J65</f>
        <v>0</v>
      </c>
      <c r="N65" s="78">
        <f>M65</f>
        <v>0</v>
      </c>
      <c r="O65" s="168">
        <f>N65</f>
        <v>0</v>
      </c>
    </row>
    <row r="66" spans="1:15" s="16" customFormat="1" outlineLevel="1" x14ac:dyDescent="0.25">
      <c r="A66" s="71" t="s">
        <v>113</v>
      </c>
      <c r="B66" s="189" t="s">
        <v>85</v>
      </c>
      <c r="C66" s="191" t="s">
        <v>25</v>
      </c>
      <c r="D66" s="34"/>
      <c r="E66" s="28"/>
      <c r="F66" s="39">
        <f>E66</f>
        <v>0</v>
      </c>
      <c r="G66" s="40"/>
      <c r="H66" s="171">
        <f t="shared" ref="H66:H72" si="42">F66-D66</f>
        <v>0</v>
      </c>
      <c r="I66" s="174"/>
      <c r="J66" s="44"/>
      <c r="K66" s="74">
        <f t="shared" si="28"/>
        <v>0</v>
      </c>
      <c r="L66" s="77">
        <f t="shared" si="29"/>
        <v>0</v>
      </c>
      <c r="M66" s="42" t="e">
        <f>#REF!*$M$14</f>
        <v>#REF!</v>
      </c>
      <c r="N66" s="42" t="e">
        <f t="shared" si="39"/>
        <v>#REF!</v>
      </c>
      <c r="O66" s="42" t="e">
        <f t="shared" si="40"/>
        <v>#REF!</v>
      </c>
    </row>
    <row r="67" spans="1:15" s="16" customFormat="1" outlineLevel="1" x14ac:dyDescent="0.25">
      <c r="A67" s="71" t="s">
        <v>114</v>
      </c>
      <c r="B67" s="189" t="s">
        <v>87</v>
      </c>
      <c r="C67" s="191" t="s">
        <v>25</v>
      </c>
      <c r="D67" s="27"/>
      <c r="E67" s="28"/>
      <c r="F67" s="39">
        <f t="shared" ref="F67:F69" si="43">E67</f>
        <v>0</v>
      </c>
      <c r="G67" s="40"/>
      <c r="H67" s="171">
        <f t="shared" si="42"/>
        <v>0</v>
      </c>
      <c r="I67" s="174"/>
      <c r="J67" s="44"/>
      <c r="K67" s="74">
        <f t="shared" si="28"/>
        <v>0</v>
      </c>
      <c r="L67" s="77">
        <f t="shared" si="29"/>
        <v>0</v>
      </c>
      <c r="M67" s="42" t="e">
        <f>#REF!*$M$14</f>
        <v>#REF!</v>
      </c>
      <c r="N67" s="42" t="e">
        <f t="shared" si="39"/>
        <v>#REF!</v>
      </c>
      <c r="O67" s="42" t="e">
        <f t="shared" si="40"/>
        <v>#REF!</v>
      </c>
    </row>
    <row r="68" spans="1:15" s="16" customFormat="1" outlineLevel="1" x14ac:dyDescent="0.25">
      <c r="A68" s="71" t="s">
        <v>115</v>
      </c>
      <c r="B68" s="189" t="s">
        <v>89</v>
      </c>
      <c r="C68" s="191" t="s">
        <v>25</v>
      </c>
      <c r="D68" s="27"/>
      <c r="E68" s="28"/>
      <c r="F68" s="39">
        <f t="shared" si="43"/>
        <v>0</v>
      </c>
      <c r="G68" s="40"/>
      <c r="H68" s="171">
        <f t="shared" si="42"/>
        <v>0</v>
      </c>
      <c r="I68" s="174"/>
      <c r="J68" s="44"/>
      <c r="K68" s="74">
        <f t="shared" si="28"/>
        <v>0</v>
      </c>
      <c r="L68" s="77">
        <f t="shared" si="29"/>
        <v>0</v>
      </c>
      <c r="M68" s="42" t="e">
        <f>#REF!*$M$14</f>
        <v>#REF!</v>
      </c>
      <c r="N68" s="42" t="e">
        <f t="shared" si="39"/>
        <v>#REF!</v>
      </c>
      <c r="O68" s="42" t="e">
        <f t="shared" si="40"/>
        <v>#REF!</v>
      </c>
    </row>
    <row r="69" spans="1:15" s="16" customFormat="1" outlineLevel="1" x14ac:dyDescent="0.25">
      <c r="A69" s="71" t="s">
        <v>116</v>
      </c>
      <c r="B69" s="189" t="s">
        <v>91</v>
      </c>
      <c r="C69" s="191" t="s">
        <v>25</v>
      </c>
      <c r="D69" s="27"/>
      <c r="E69" s="28"/>
      <c r="F69" s="39">
        <f t="shared" si="43"/>
        <v>0</v>
      </c>
      <c r="G69" s="40"/>
      <c r="H69" s="171">
        <f t="shared" si="42"/>
        <v>0</v>
      </c>
      <c r="I69" s="174"/>
      <c r="J69" s="44"/>
      <c r="K69" s="74">
        <f t="shared" si="28"/>
        <v>0</v>
      </c>
      <c r="L69" s="77">
        <f t="shared" si="29"/>
        <v>0</v>
      </c>
      <c r="M69" s="42" t="e">
        <f>#REF!*$M$14</f>
        <v>#REF!</v>
      </c>
      <c r="N69" s="42" t="e">
        <f t="shared" si="39"/>
        <v>#REF!</v>
      </c>
      <c r="O69" s="42" t="e">
        <f t="shared" si="40"/>
        <v>#REF!</v>
      </c>
    </row>
    <row r="70" spans="1:15" s="16" customFormat="1" outlineLevel="1" x14ac:dyDescent="0.25">
      <c r="A70" s="71" t="s">
        <v>117</v>
      </c>
      <c r="B70" s="189" t="s">
        <v>93</v>
      </c>
      <c r="C70" s="191" t="s">
        <v>25</v>
      </c>
      <c r="D70" s="27"/>
      <c r="E70" s="28"/>
      <c r="F70" s="39"/>
      <c r="G70" s="40"/>
      <c r="H70" s="171">
        <f t="shared" si="42"/>
        <v>0</v>
      </c>
      <c r="I70" s="174"/>
      <c r="J70" s="44"/>
      <c r="K70" s="74">
        <f t="shared" si="28"/>
        <v>0</v>
      </c>
      <c r="L70" s="77">
        <f t="shared" si="29"/>
        <v>0</v>
      </c>
      <c r="M70" s="42" t="e">
        <f>#REF!*$M$14</f>
        <v>#REF!</v>
      </c>
      <c r="N70" s="42" t="e">
        <f t="shared" si="39"/>
        <v>#REF!</v>
      </c>
      <c r="O70" s="42" t="e">
        <f t="shared" si="40"/>
        <v>#REF!</v>
      </c>
    </row>
    <row r="71" spans="1:15" x14ac:dyDescent="0.25">
      <c r="A71" s="506" t="s">
        <v>118</v>
      </c>
      <c r="B71" s="507"/>
      <c r="C71" s="192" t="s">
        <v>25</v>
      </c>
      <c r="D71" s="93">
        <f t="shared" ref="D71:J71" si="44">IFERROR(D65/(D81-SUM(D65,D57,D44)),0)</f>
        <v>0</v>
      </c>
      <c r="E71" s="94">
        <f t="shared" si="44"/>
        <v>0</v>
      </c>
      <c r="F71" s="95">
        <f t="shared" si="44"/>
        <v>0</v>
      </c>
      <c r="G71" s="96">
        <f t="shared" si="44"/>
        <v>0</v>
      </c>
      <c r="H71" s="172">
        <f t="shared" si="44"/>
        <v>0</v>
      </c>
      <c r="I71" s="181">
        <f t="shared" si="44"/>
        <v>0</v>
      </c>
      <c r="J71" s="97">
        <f t="shared" si="44"/>
        <v>0</v>
      </c>
      <c r="K71" s="95">
        <f t="shared" si="28"/>
        <v>0</v>
      </c>
      <c r="L71" s="98">
        <f t="shared" si="29"/>
        <v>0</v>
      </c>
      <c r="M71" s="249">
        <f>IFERROR(M65/(M81-SUM(M65,M57,M44)),0)</f>
        <v>0</v>
      </c>
      <c r="N71" s="249">
        <f>IFERROR(N65/(N81-SUM(N65,N57,N44)),0)</f>
        <v>0</v>
      </c>
      <c r="O71" s="249">
        <f>IFERROR(O65/(O81-SUM(O65,O57,O44)),0)</f>
        <v>0</v>
      </c>
    </row>
    <row r="72" spans="1:15" s="17" customFormat="1" ht="16.5" thickBot="1" x14ac:dyDescent="0.3">
      <c r="A72" s="480" t="s">
        <v>119</v>
      </c>
      <c r="B72" s="481"/>
      <c r="C72" s="216" t="s">
        <v>25</v>
      </c>
      <c r="D72" s="217">
        <f>SUM(D41:D45,D54:D59,D65)</f>
        <v>0</v>
      </c>
      <c r="E72" s="218">
        <f t="shared" ref="E72:J72" si="45">SUM(E41:E45,E54:E59,E65)</f>
        <v>0</v>
      </c>
      <c r="F72" s="218">
        <f t="shared" si="45"/>
        <v>0</v>
      </c>
      <c r="G72" s="219"/>
      <c r="H72" s="220">
        <f t="shared" si="42"/>
        <v>0</v>
      </c>
      <c r="I72" s="221">
        <f t="shared" si="45"/>
        <v>0</v>
      </c>
      <c r="J72" s="222">
        <f t="shared" si="45"/>
        <v>0</v>
      </c>
      <c r="K72" s="218">
        <f t="shared" si="28"/>
        <v>0</v>
      </c>
      <c r="L72" s="223">
        <f t="shared" si="29"/>
        <v>0</v>
      </c>
      <c r="M72" s="237">
        <f t="shared" ref="M72:O72" si="46">SUM(M41:M45,M54:M59,M65)</f>
        <v>0</v>
      </c>
      <c r="N72" s="237">
        <f t="shared" si="46"/>
        <v>0</v>
      </c>
      <c r="O72" s="237">
        <f t="shared" si="46"/>
        <v>0</v>
      </c>
    </row>
    <row r="73" spans="1:15" s="17" customFormat="1" x14ac:dyDescent="0.25">
      <c r="A73" s="224" t="s">
        <v>173</v>
      </c>
      <c r="B73" s="225" t="s">
        <v>137</v>
      </c>
      <c r="C73" s="226"/>
      <c r="D73" s="227"/>
      <c r="E73" s="228"/>
      <c r="F73" s="228"/>
      <c r="G73" s="229"/>
      <c r="H73" s="228">
        <f t="shared" ref="H73:H85" si="47">IFERROR(E73-D73,0)</f>
        <v>0</v>
      </c>
      <c r="I73" s="230"/>
      <c r="J73" s="231"/>
      <c r="K73" s="228">
        <f t="shared" ref="K73:K85" si="48">IFERROR(J73-I73,0)</f>
        <v>0</v>
      </c>
      <c r="L73" s="232">
        <f t="shared" ref="L73:L74" si="49">IFERROR(J73/I73-1,0)</f>
        <v>0</v>
      </c>
      <c r="M73" s="230">
        <f t="shared" ref="M73:M74" si="50">J73</f>
        <v>0</v>
      </c>
      <c r="N73" s="230">
        <f t="shared" ref="N73:O73" si="51">M73</f>
        <v>0</v>
      </c>
      <c r="O73" s="230">
        <f t="shared" si="51"/>
        <v>0</v>
      </c>
    </row>
    <row r="74" spans="1:15" s="17" customFormat="1" ht="16.5" thickBot="1" x14ac:dyDescent="0.3">
      <c r="A74" s="47" t="s">
        <v>174</v>
      </c>
      <c r="B74" s="52" t="s">
        <v>138</v>
      </c>
      <c r="C74" s="81"/>
      <c r="D74" s="82"/>
      <c r="E74" s="83"/>
      <c r="F74" s="83"/>
      <c r="G74" s="84"/>
      <c r="H74" s="83">
        <f t="shared" si="47"/>
        <v>0</v>
      </c>
      <c r="I74" s="85"/>
      <c r="J74" s="86"/>
      <c r="K74" s="83">
        <f t="shared" si="48"/>
        <v>0</v>
      </c>
      <c r="L74" s="100">
        <f t="shared" si="49"/>
        <v>0</v>
      </c>
      <c r="M74" s="85">
        <f t="shared" si="50"/>
        <v>0</v>
      </c>
      <c r="N74" s="85">
        <f t="shared" ref="N74:O74" si="52">M74</f>
        <v>0</v>
      </c>
      <c r="O74" s="85">
        <f t="shared" si="52"/>
        <v>0</v>
      </c>
    </row>
    <row r="75" spans="1:15" ht="32.25" thickBot="1" x14ac:dyDescent="0.3">
      <c r="A75" s="47">
        <v>5</v>
      </c>
      <c r="B75" s="215" t="s">
        <v>225</v>
      </c>
      <c r="C75" s="196" t="s">
        <v>25</v>
      </c>
      <c r="D75" s="136"/>
      <c r="E75" s="137"/>
      <c r="F75" s="137">
        <f>E75</f>
        <v>0</v>
      </c>
      <c r="G75" s="138"/>
      <c r="H75" s="176">
        <f t="shared" si="47"/>
        <v>0</v>
      </c>
      <c r="I75" s="177"/>
      <c r="J75" s="140"/>
      <c r="K75" s="139">
        <f t="shared" si="48"/>
        <v>0</v>
      </c>
      <c r="L75" s="141">
        <f>IFERROR(#REF!/I75-1,0)</f>
        <v>0</v>
      </c>
      <c r="M75" s="142"/>
      <c r="N75" s="142"/>
      <c r="O75" s="142"/>
    </row>
    <row r="76" spans="1:15" ht="16.5" thickBot="1" x14ac:dyDescent="0.3">
      <c r="A76" s="498" t="s">
        <v>227</v>
      </c>
      <c r="B76" s="499"/>
      <c r="C76" s="499"/>
      <c r="D76" s="499"/>
      <c r="E76" s="499"/>
      <c r="F76" s="499"/>
      <c r="G76" s="499"/>
      <c r="H76" s="499"/>
      <c r="I76" s="499"/>
      <c r="J76" s="499"/>
      <c r="K76" s="499"/>
      <c r="L76" s="499"/>
      <c r="M76" s="499"/>
      <c r="N76" s="499"/>
      <c r="O76" s="500"/>
    </row>
    <row r="77" spans="1:15" x14ac:dyDescent="0.25">
      <c r="A77" s="198" t="s">
        <v>228</v>
      </c>
      <c r="B77" s="199" t="s">
        <v>120</v>
      </c>
      <c r="C77" s="195"/>
      <c r="D77" s="130"/>
      <c r="E77" s="131"/>
      <c r="F77" s="131"/>
      <c r="G77" s="132"/>
      <c r="H77" s="178">
        <f t="shared" si="47"/>
        <v>0</v>
      </c>
      <c r="I77" s="173"/>
      <c r="J77" s="143"/>
      <c r="K77" s="133">
        <f t="shared" si="48"/>
        <v>0</v>
      </c>
      <c r="L77" s="144">
        <f>IFERROR(#REF!/I77-1,0)</f>
        <v>0</v>
      </c>
      <c r="M77" s="129"/>
      <c r="N77" s="129"/>
      <c r="O77" s="129"/>
    </row>
    <row r="78" spans="1:15" x14ac:dyDescent="0.25">
      <c r="A78" s="45" t="s">
        <v>229</v>
      </c>
      <c r="B78" s="197" t="s">
        <v>553</v>
      </c>
      <c r="C78" s="192" t="s">
        <v>25</v>
      </c>
      <c r="D78" s="37"/>
      <c r="E78" s="24"/>
      <c r="F78" s="24"/>
      <c r="G78" s="35"/>
      <c r="H78" s="161">
        <f t="shared" si="47"/>
        <v>0</v>
      </c>
      <c r="I78" s="166"/>
      <c r="J78" s="25"/>
      <c r="K78" s="36">
        <f t="shared" si="48"/>
        <v>0</v>
      </c>
      <c r="L78" s="99">
        <f>IFERROR(#REF!/I78-1,0)</f>
        <v>0</v>
      </c>
      <c r="M78" s="32"/>
      <c r="N78" s="32"/>
      <c r="O78" s="32"/>
    </row>
    <row r="79" spans="1:15" s="17" customFormat="1" ht="16.5" thickBot="1" x14ac:dyDescent="0.3">
      <c r="A79" s="504" t="s">
        <v>121</v>
      </c>
      <c r="B79" s="505"/>
      <c r="C79" s="193" t="s">
        <v>25</v>
      </c>
      <c r="D79" s="82">
        <f>D78*D77</f>
        <v>0</v>
      </c>
      <c r="E79" s="83">
        <f>E78*E77</f>
        <v>0</v>
      </c>
      <c r="F79" s="83">
        <f>F78*F77</f>
        <v>0</v>
      </c>
      <c r="G79" s="84"/>
      <c r="H79" s="164">
        <f t="shared" si="47"/>
        <v>0</v>
      </c>
      <c r="I79" s="169">
        <f>I78*I77</f>
        <v>0</v>
      </c>
      <c r="J79" s="86">
        <f>J78*J77</f>
        <v>0</v>
      </c>
      <c r="K79" s="83">
        <f t="shared" si="48"/>
        <v>0</v>
      </c>
      <c r="L79" s="100">
        <f>IFERROR(#REF!/I79-1,0)</f>
        <v>0</v>
      </c>
      <c r="M79" s="85"/>
      <c r="N79" s="85"/>
      <c r="O79" s="85"/>
    </row>
    <row r="80" spans="1:15" s="17" customFormat="1" x14ac:dyDescent="0.25">
      <c r="A80" s="46" t="s">
        <v>141</v>
      </c>
      <c r="B80" s="202" t="s">
        <v>122</v>
      </c>
      <c r="C80" s="204" t="s">
        <v>25</v>
      </c>
      <c r="D80" s="101">
        <f>SUM(D39,D72,D75,D79)+D73+D74</f>
        <v>0</v>
      </c>
      <c r="E80" s="102">
        <f>SUM(E39,E72,E75,E79)+E73+E74</f>
        <v>0</v>
      </c>
      <c r="F80" s="102">
        <f>SUM(F39,F72,F75,F79)+F73+F74</f>
        <v>0</v>
      </c>
      <c r="G80" s="103"/>
      <c r="H80" s="179">
        <f t="shared" si="47"/>
        <v>0</v>
      </c>
      <c r="I80" s="180">
        <f>SUM(I39,I72,I75,I79)+I73+I74</f>
        <v>0</v>
      </c>
      <c r="J80" s="105">
        <f>SUM(J39,J72,J75,J79)+J73+J74</f>
        <v>0</v>
      </c>
      <c r="K80" s="102">
        <f t="shared" si="48"/>
        <v>0</v>
      </c>
      <c r="L80" s="106">
        <f>IFERROR(#REF!/I80-1,0)</f>
        <v>0</v>
      </c>
      <c r="M80" s="104">
        <f>SUM(M39,M72,M75,M79)</f>
        <v>0</v>
      </c>
      <c r="N80" s="104">
        <f>SUM(N39,N72,N75,N79)</f>
        <v>0</v>
      </c>
      <c r="O80" s="104">
        <f>SUM(O39,O72,O75,O79)</f>
        <v>0</v>
      </c>
    </row>
    <row r="81" spans="1:15" s="17" customFormat="1" ht="32.25" thickBot="1" x14ac:dyDescent="0.3">
      <c r="A81" s="47" t="s">
        <v>142</v>
      </c>
      <c r="B81" s="203" t="s">
        <v>123</v>
      </c>
      <c r="C81" s="193" t="s">
        <v>25</v>
      </c>
      <c r="D81" s="82">
        <f>D80-D41</f>
        <v>0</v>
      </c>
      <c r="E81" s="83">
        <f>E80-E41</f>
        <v>0</v>
      </c>
      <c r="F81" s="83">
        <f>F80-F41</f>
        <v>0</v>
      </c>
      <c r="G81" s="84"/>
      <c r="H81" s="164">
        <f>IFERROR(E81-D81,0)</f>
        <v>0</v>
      </c>
      <c r="I81" s="169">
        <f>I80-I41</f>
        <v>0</v>
      </c>
      <c r="J81" s="86">
        <f>J80-J41</f>
        <v>0</v>
      </c>
      <c r="K81" s="83">
        <f t="shared" si="48"/>
        <v>0</v>
      </c>
      <c r="L81" s="100">
        <f>IFERROR(#REF!/I81-1,0)</f>
        <v>0</v>
      </c>
      <c r="M81" s="85">
        <f>M80-M41</f>
        <v>0</v>
      </c>
      <c r="N81" s="85">
        <f>N80-N41</f>
        <v>0</v>
      </c>
      <c r="O81" s="85">
        <f>O80-O41</f>
        <v>0</v>
      </c>
    </row>
    <row r="82" spans="1:15" ht="16.5" thickBot="1" x14ac:dyDescent="0.3">
      <c r="A82" s="498" t="s">
        <v>143</v>
      </c>
      <c r="B82" s="499"/>
      <c r="C82" s="499"/>
      <c r="D82" s="499"/>
      <c r="E82" s="499"/>
      <c r="F82" s="499"/>
      <c r="G82" s="499"/>
      <c r="H82" s="499"/>
      <c r="I82" s="499"/>
      <c r="J82" s="499"/>
      <c r="K82" s="499"/>
      <c r="L82" s="499"/>
      <c r="M82" s="499"/>
      <c r="N82" s="499"/>
      <c r="O82" s="500"/>
    </row>
    <row r="83" spans="1:15" x14ac:dyDescent="0.25">
      <c r="A83" s="200" t="s">
        <v>144</v>
      </c>
      <c r="B83" s="199" t="s">
        <v>124</v>
      </c>
      <c r="C83" s="195" t="s">
        <v>125</v>
      </c>
      <c r="D83" s="145"/>
      <c r="E83" s="146"/>
      <c r="F83" s="131">
        <f>E83</f>
        <v>0</v>
      </c>
      <c r="G83" s="132"/>
      <c r="H83" s="178">
        <f t="shared" si="47"/>
        <v>0</v>
      </c>
      <c r="I83" s="173"/>
      <c r="J83" s="143"/>
      <c r="K83" s="133">
        <f t="shared" si="48"/>
        <v>0</v>
      </c>
      <c r="L83" s="144">
        <f>IFERROR(#REF!/I83-1,0)</f>
        <v>0</v>
      </c>
      <c r="M83" s="129"/>
      <c r="N83" s="129"/>
      <c r="O83" s="129"/>
    </row>
    <row r="84" spans="1:15" ht="31.5" x14ac:dyDescent="0.25">
      <c r="A84" s="45" t="s">
        <v>145</v>
      </c>
      <c r="B84" s="197" t="s">
        <v>126</v>
      </c>
      <c r="C84" s="210" t="s">
        <v>127</v>
      </c>
      <c r="D84" s="26"/>
      <c r="E84" s="23"/>
      <c r="F84" s="24">
        <f>E84</f>
        <v>0</v>
      </c>
      <c r="G84" s="35"/>
      <c r="H84" s="161">
        <f t="shared" si="47"/>
        <v>0</v>
      </c>
      <c r="I84" s="166"/>
      <c r="J84" s="25"/>
      <c r="K84" s="36">
        <f t="shared" si="48"/>
        <v>0</v>
      </c>
      <c r="L84" s="99">
        <f>IFERROR(#REF!/I84-1,0)</f>
        <v>0</v>
      </c>
      <c r="M84" s="32"/>
      <c r="N84" s="32"/>
      <c r="O84" s="32"/>
    </row>
    <row r="85" spans="1:15" s="17" customFormat="1" ht="16.5" thickBot="1" x14ac:dyDescent="0.3">
      <c r="A85" s="233" t="s">
        <v>146</v>
      </c>
      <c r="B85" s="234" t="s">
        <v>128</v>
      </c>
      <c r="C85" s="216" t="s">
        <v>25</v>
      </c>
      <c r="D85" s="217">
        <f>D83*D84</f>
        <v>0</v>
      </c>
      <c r="E85" s="218">
        <f t="shared" ref="E85:J85" si="53">E83*E84</f>
        <v>0</v>
      </c>
      <c r="F85" s="218">
        <f t="shared" si="53"/>
        <v>0</v>
      </c>
      <c r="G85" s="219"/>
      <c r="H85" s="220">
        <f t="shared" si="47"/>
        <v>0</v>
      </c>
      <c r="I85" s="235">
        <f t="shared" si="53"/>
        <v>0</v>
      </c>
      <c r="J85" s="222">
        <f t="shared" si="53"/>
        <v>0</v>
      </c>
      <c r="K85" s="218">
        <f t="shared" si="48"/>
        <v>0</v>
      </c>
      <c r="L85" s="236">
        <f>IFERROR(#REF!/I85-1,0)</f>
        <v>0</v>
      </c>
      <c r="M85" s="237">
        <f t="shared" ref="M85:O85" si="54">M83*M84</f>
        <v>0</v>
      </c>
      <c r="N85" s="237">
        <f t="shared" si="54"/>
        <v>0</v>
      </c>
      <c r="O85" s="237">
        <f t="shared" si="54"/>
        <v>0</v>
      </c>
    </row>
    <row r="86" spans="1:15" s="17" customFormat="1" ht="32.25" thickBot="1" x14ac:dyDescent="0.3">
      <c r="A86" s="238" t="s">
        <v>175</v>
      </c>
      <c r="B86" s="239" t="s">
        <v>230</v>
      </c>
      <c r="C86" s="240" t="s">
        <v>25</v>
      </c>
      <c r="D86" s="244" t="s">
        <v>168</v>
      </c>
      <c r="E86" s="244" t="s">
        <v>168</v>
      </c>
      <c r="F86" s="241"/>
      <c r="G86" s="242"/>
      <c r="H86" s="244" t="s">
        <v>168</v>
      </c>
      <c r="I86" s="244" t="s">
        <v>168</v>
      </c>
      <c r="J86" s="241"/>
      <c r="K86" s="241"/>
      <c r="L86" s="241"/>
      <c r="M86" s="241"/>
      <c r="N86" s="241"/>
      <c r="O86" s="243"/>
    </row>
    <row r="87" spans="1:15" s="17" customFormat="1" ht="16.5" thickBot="1" x14ac:dyDescent="0.3">
      <c r="A87" s="509" t="s">
        <v>147</v>
      </c>
      <c r="B87" s="503"/>
      <c r="C87" s="503"/>
      <c r="D87" s="503"/>
      <c r="E87" s="503"/>
      <c r="F87" s="503"/>
      <c r="G87" s="503"/>
      <c r="H87" s="503"/>
      <c r="I87" s="503"/>
      <c r="J87" s="503"/>
      <c r="K87" s="503"/>
      <c r="L87" s="503"/>
      <c r="M87" s="503"/>
      <c r="N87" s="503"/>
      <c r="O87" s="510"/>
    </row>
    <row r="88" spans="1:15" s="17" customFormat="1" x14ac:dyDescent="0.25">
      <c r="A88" s="207" t="s">
        <v>148</v>
      </c>
      <c r="B88" s="208" t="s">
        <v>129</v>
      </c>
      <c r="C88" s="195" t="s">
        <v>130</v>
      </c>
      <c r="D88" s="130"/>
      <c r="E88" s="131"/>
      <c r="F88" s="131"/>
      <c r="G88" s="132"/>
      <c r="H88" s="178">
        <f t="shared" ref="H88:H91" si="55">IFERROR(E88-D88,0)</f>
        <v>0</v>
      </c>
      <c r="I88" s="173">
        <v>0</v>
      </c>
      <c r="J88" s="147">
        <v>0</v>
      </c>
      <c r="K88" s="36">
        <f t="shared" ref="K88:K91" si="56">IFERROR(J88-I88,0)</f>
        <v>0</v>
      </c>
      <c r="L88" s="144">
        <f>IFERROR(#REF!/I88-1,0)</f>
        <v>0</v>
      </c>
      <c r="M88" s="129"/>
      <c r="N88" s="129"/>
      <c r="O88" s="129"/>
    </row>
    <row r="89" spans="1:15" s="17" customFormat="1" ht="32.25" thickBot="1" x14ac:dyDescent="0.3">
      <c r="A89" s="205" t="s">
        <v>149</v>
      </c>
      <c r="B89" s="209" t="s">
        <v>131</v>
      </c>
      <c r="C89" s="193" t="s">
        <v>25</v>
      </c>
      <c r="D89" s="82">
        <f>D88</f>
        <v>0</v>
      </c>
      <c r="E89" s="83">
        <f t="shared" ref="E89:O89" si="57">E88</f>
        <v>0</v>
      </c>
      <c r="F89" s="83">
        <f t="shared" si="57"/>
        <v>0</v>
      </c>
      <c r="G89" s="84"/>
      <c r="H89" s="164">
        <f t="shared" si="55"/>
        <v>0</v>
      </c>
      <c r="I89" s="169">
        <f t="shared" si="57"/>
        <v>0</v>
      </c>
      <c r="J89" s="86">
        <f t="shared" si="57"/>
        <v>0</v>
      </c>
      <c r="K89" s="83">
        <f t="shared" si="56"/>
        <v>0</v>
      </c>
      <c r="L89" s="100">
        <f>IFERROR(#REF!/I89-1,0)</f>
        <v>0</v>
      </c>
      <c r="M89" s="85">
        <f t="shared" si="57"/>
        <v>0</v>
      </c>
      <c r="N89" s="85">
        <f t="shared" si="57"/>
        <v>0</v>
      </c>
      <c r="O89" s="85">
        <f t="shared" si="57"/>
        <v>0</v>
      </c>
    </row>
    <row r="90" spans="1:15" s="17" customFormat="1" x14ac:dyDescent="0.25">
      <c r="A90" s="48" t="s">
        <v>150</v>
      </c>
      <c r="B90" s="49" t="s">
        <v>132</v>
      </c>
      <c r="C90" s="206" t="s">
        <v>25</v>
      </c>
      <c r="D90" s="101">
        <f>SUM(D85,D80,D89)</f>
        <v>0</v>
      </c>
      <c r="E90" s="102">
        <f>SUM(E85,E80,E89)</f>
        <v>0</v>
      </c>
      <c r="F90" s="102">
        <f>SUM(F85,F80,F89)</f>
        <v>0</v>
      </c>
      <c r="G90" s="103"/>
      <c r="H90" s="179">
        <f t="shared" si="55"/>
        <v>0</v>
      </c>
      <c r="I90" s="180">
        <f>SUM(I85,I80,I89)</f>
        <v>0</v>
      </c>
      <c r="J90" s="105">
        <f>SUM(J85,J80,J86,J89,)</f>
        <v>0</v>
      </c>
      <c r="K90" s="102">
        <f t="shared" si="56"/>
        <v>0</v>
      </c>
      <c r="L90" s="106">
        <f>IFERROR(#REF!/I90-1,0)</f>
        <v>0</v>
      </c>
      <c r="M90" s="104">
        <f t="shared" ref="M90:O90" si="58">SUM(M85,M80,M89)</f>
        <v>0</v>
      </c>
      <c r="N90" s="104">
        <f t="shared" si="58"/>
        <v>0</v>
      </c>
      <c r="O90" s="104">
        <f t="shared" si="58"/>
        <v>0</v>
      </c>
    </row>
    <row r="91" spans="1:15" s="17" customFormat="1" ht="16.5" thickBot="1" x14ac:dyDescent="0.3">
      <c r="A91" s="50" t="s">
        <v>151</v>
      </c>
      <c r="B91" s="51" t="s">
        <v>133</v>
      </c>
      <c r="C91" s="201" t="s">
        <v>25</v>
      </c>
      <c r="D91" s="82">
        <f>SUM(D81,D85,D89)</f>
        <v>0</v>
      </c>
      <c r="E91" s="83">
        <f>SUM(E81,E85,E89)</f>
        <v>0</v>
      </c>
      <c r="F91" s="83">
        <f>SUM(F81,F85,F89)</f>
        <v>0</v>
      </c>
      <c r="G91" s="84"/>
      <c r="H91" s="164">
        <f t="shared" si="55"/>
        <v>0</v>
      </c>
      <c r="I91" s="169">
        <f>SUM(I81,I85,I89)</f>
        <v>0</v>
      </c>
      <c r="J91" s="86">
        <f>SUM(J81,J85,J86,J89)</f>
        <v>0</v>
      </c>
      <c r="K91" s="83">
        <f t="shared" si="56"/>
        <v>0</v>
      </c>
      <c r="L91" s="100">
        <f>IFERROR(#REF!/I91-1,0)</f>
        <v>0</v>
      </c>
      <c r="M91" s="85">
        <f t="shared" ref="M91:O91" si="59">SUM(M81,M85,M89)</f>
        <v>0</v>
      </c>
      <c r="N91" s="85">
        <f t="shared" si="59"/>
        <v>0</v>
      </c>
      <c r="O91" s="85">
        <f t="shared" si="59"/>
        <v>0</v>
      </c>
    </row>
    <row r="93" spans="1:15" x14ac:dyDescent="0.25">
      <c r="B93" s="122" t="s">
        <v>163</v>
      </c>
      <c r="C93" s="116"/>
      <c r="D93" s="116"/>
      <c r="E93" s="121"/>
      <c r="F93" s="118"/>
      <c r="G93" s="118"/>
      <c r="J93" s="508"/>
      <c r="K93" s="508"/>
    </row>
    <row r="94" spans="1:15" x14ac:dyDescent="0.25">
      <c r="B94" s="123"/>
      <c r="C94" s="117"/>
      <c r="D94" s="117"/>
      <c r="E94" s="120"/>
      <c r="F94" s="119" t="s">
        <v>164</v>
      </c>
      <c r="G94" s="119"/>
      <c r="J94" s="120" t="s">
        <v>164</v>
      </c>
    </row>
    <row r="95" spans="1:15" x14ac:dyDescent="0.25">
      <c r="B95" s="122" t="s">
        <v>165</v>
      </c>
      <c r="C95" s="116"/>
      <c r="D95" s="116"/>
      <c r="E95" s="121"/>
      <c r="F95" s="118"/>
      <c r="G95" s="118"/>
      <c r="J95" s="508"/>
      <c r="K95" s="508"/>
    </row>
    <row r="96" spans="1:15" x14ac:dyDescent="0.25">
      <c r="B96"/>
      <c r="C96"/>
      <c r="D96"/>
      <c r="E96" s="120"/>
      <c r="F96" s="119" t="s">
        <v>164</v>
      </c>
      <c r="G96"/>
      <c r="J96" s="120" t="s">
        <v>164</v>
      </c>
    </row>
  </sheetData>
  <mergeCells count="21">
    <mergeCell ref="J95:K95"/>
    <mergeCell ref="A76:O76"/>
    <mergeCell ref="A79:B79"/>
    <mergeCell ref="A82:O82"/>
    <mergeCell ref="A87:O87"/>
    <mergeCell ref="J93:K93"/>
    <mergeCell ref="A72:B72"/>
    <mergeCell ref="A3:O3"/>
    <mergeCell ref="A4:A6"/>
    <mergeCell ref="B4:B6"/>
    <mergeCell ref="C4:C6"/>
    <mergeCell ref="D4:H4"/>
    <mergeCell ref="J4:L4"/>
    <mergeCell ref="D5:H5"/>
    <mergeCell ref="J5:J6"/>
    <mergeCell ref="K5:L5"/>
    <mergeCell ref="A8:O8"/>
    <mergeCell ref="A15:O15"/>
    <mergeCell ref="A39:B39"/>
    <mergeCell ref="A40:O40"/>
    <mergeCell ref="A71:B71"/>
  </mergeCells>
  <conditionalFormatting sqref="D71:L71">
    <cfRule type="cellIs" dxfId="5" priority="3" operator="greaterThan">
      <formula>0.1199</formula>
    </cfRule>
    <cfRule type="cellIs" dxfId="4" priority="4" operator="greaterThan">
      <formula>11.99</formula>
    </cfRule>
  </conditionalFormatting>
  <conditionalFormatting sqref="M71:O71">
    <cfRule type="cellIs" dxfId="3" priority="1" operator="greaterThan">
      <formula>0.1199</formula>
    </cfRule>
    <cfRule type="cellIs" dxfId="2" priority="2" operator="greaterThan">
      <formula>11.99</formula>
    </cfRule>
  </conditionalFormatting>
  <pageMargins left="0.51181102362204722" right="0.11811023622047245" top="0.15748031496062992" bottom="0.15748031496062992" header="0.31496062992125984" footer="0.31496062992125984"/>
  <pageSetup paperSize="9" scale="4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187D8-5427-4C05-A99D-6036840B87F1}">
  <dimension ref="A1:C27"/>
  <sheetViews>
    <sheetView workbookViewId="0">
      <selection activeCell="A3" sqref="A3:C3"/>
    </sheetView>
  </sheetViews>
  <sheetFormatPr defaultRowHeight="15" x14ac:dyDescent="0.25"/>
  <cols>
    <col min="1" max="1" width="29.5703125" customWidth="1"/>
    <col min="2" max="2" width="10.28515625" customWidth="1"/>
    <col min="3" max="3" width="56.5703125" customWidth="1"/>
  </cols>
  <sheetData>
    <row r="1" spans="1:3" x14ac:dyDescent="0.25">
      <c r="C1" s="435" t="s">
        <v>569</v>
      </c>
    </row>
    <row r="2" spans="1:3" ht="9.75" customHeight="1" x14ac:dyDescent="0.25"/>
    <row r="3" spans="1:3" ht="28.5" customHeight="1" x14ac:dyDescent="0.25">
      <c r="A3" s="671" t="s">
        <v>638</v>
      </c>
      <c r="B3" s="671"/>
      <c r="C3" s="671"/>
    </row>
    <row r="4" spans="1:3" ht="15.75" x14ac:dyDescent="0.25">
      <c r="A4" s="672" t="s">
        <v>1</v>
      </c>
      <c r="B4" s="672" t="s">
        <v>613</v>
      </c>
      <c r="C4" s="672" t="s">
        <v>614</v>
      </c>
    </row>
    <row r="5" spans="1:3" ht="98.25" customHeight="1" x14ac:dyDescent="0.3">
      <c r="A5" s="673" t="s">
        <v>615</v>
      </c>
      <c r="B5" s="674">
        <v>0.3</v>
      </c>
      <c r="C5" s="675" t="s">
        <v>616</v>
      </c>
    </row>
    <row r="6" spans="1:3" ht="20.25" x14ac:dyDescent="0.3">
      <c r="A6" s="673" t="s">
        <v>617</v>
      </c>
      <c r="B6" s="674">
        <v>0.3</v>
      </c>
      <c r="C6" s="676"/>
    </row>
    <row r="7" spans="1:3" ht="20.25" x14ac:dyDescent="0.3">
      <c r="A7" s="673" t="s">
        <v>618</v>
      </c>
      <c r="B7" s="674">
        <v>0.3</v>
      </c>
      <c r="C7" s="676"/>
    </row>
    <row r="8" spans="1:3" ht="20.25" x14ac:dyDescent="0.3">
      <c r="A8" s="673" t="s">
        <v>619</v>
      </c>
      <c r="B8" s="674">
        <v>0.1</v>
      </c>
      <c r="C8" s="676"/>
    </row>
    <row r="9" spans="1:3" ht="18.75" x14ac:dyDescent="0.35">
      <c r="A9" s="674" t="s">
        <v>620</v>
      </c>
      <c r="B9" s="674"/>
      <c r="C9" s="676"/>
    </row>
    <row r="10" spans="1:3" ht="15.75" x14ac:dyDescent="0.25">
      <c r="A10" s="674" t="s">
        <v>621</v>
      </c>
      <c r="B10" s="674"/>
      <c r="C10" s="676"/>
    </row>
    <row r="11" spans="1:3" ht="18.75" x14ac:dyDescent="0.35">
      <c r="A11" s="674" t="s">
        <v>622</v>
      </c>
      <c r="B11" s="674"/>
      <c r="C11" s="676"/>
    </row>
    <row r="12" spans="1:3" ht="15.75" x14ac:dyDescent="0.25">
      <c r="A12" s="674" t="s">
        <v>623</v>
      </c>
      <c r="B12" s="674"/>
      <c r="C12" s="677"/>
    </row>
    <row r="13" spans="1:3" ht="15.75" x14ac:dyDescent="0.25">
      <c r="A13" s="674" t="s">
        <v>624</v>
      </c>
      <c r="B13" s="678"/>
      <c r="C13" s="679"/>
    </row>
    <row r="14" spans="1:3" ht="15.75" x14ac:dyDescent="0.25">
      <c r="A14" s="674" t="s">
        <v>625</v>
      </c>
      <c r="B14" s="678"/>
      <c r="C14" s="680"/>
    </row>
    <row r="15" spans="1:3" ht="15.75" x14ac:dyDescent="0.25">
      <c r="A15" s="674" t="s">
        <v>626</v>
      </c>
      <c r="B15" s="681"/>
      <c r="C15" s="682"/>
    </row>
    <row r="16" spans="1:3" ht="15.75" x14ac:dyDescent="0.25">
      <c r="A16" s="674" t="s">
        <v>627</v>
      </c>
      <c r="B16" s="683"/>
      <c r="C16" s="679"/>
    </row>
    <row r="17" spans="1:3" ht="15.75" x14ac:dyDescent="0.25">
      <c r="A17" s="674" t="s">
        <v>628</v>
      </c>
      <c r="B17" s="683"/>
      <c r="C17" s="680"/>
    </row>
    <row r="18" spans="1:3" ht="15.75" x14ac:dyDescent="0.25">
      <c r="A18" s="674" t="s">
        <v>629</v>
      </c>
      <c r="B18" s="681"/>
      <c r="C18" s="682"/>
    </row>
    <row r="19" spans="1:3" ht="124.5" customHeight="1" x14ac:dyDescent="0.25">
      <c r="A19" s="684" t="s">
        <v>630</v>
      </c>
      <c r="B19" s="685">
        <v>0.3</v>
      </c>
      <c r="C19" s="675" t="s">
        <v>631</v>
      </c>
    </row>
    <row r="20" spans="1:3" ht="18.75" x14ac:dyDescent="0.35">
      <c r="A20" s="674" t="s">
        <v>632</v>
      </c>
      <c r="B20" s="674"/>
      <c r="C20" s="676"/>
    </row>
    <row r="21" spans="1:3" ht="81" customHeight="1" x14ac:dyDescent="0.35">
      <c r="A21" s="674" t="s">
        <v>633</v>
      </c>
      <c r="B21" s="685">
        <v>0.02</v>
      </c>
      <c r="C21" s="675" t="s">
        <v>634</v>
      </c>
    </row>
    <row r="22" spans="1:3" ht="15.75" x14ac:dyDescent="0.25">
      <c r="A22" s="674" t="s">
        <v>635</v>
      </c>
      <c r="B22" s="686">
        <f>B20*B21</f>
        <v>0</v>
      </c>
      <c r="C22" s="684"/>
    </row>
    <row r="24" spans="1:3" x14ac:dyDescent="0.25">
      <c r="A24" s="116" t="s">
        <v>163</v>
      </c>
      <c r="B24" s="118"/>
      <c r="C24" s="118"/>
    </row>
    <row r="25" spans="1:3" x14ac:dyDescent="0.25">
      <c r="A25" s="117"/>
      <c r="B25" s="119" t="s">
        <v>164</v>
      </c>
      <c r="C25" s="119"/>
    </row>
    <row r="26" spans="1:3" x14ac:dyDescent="0.25">
      <c r="A26" s="116" t="s">
        <v>165</v>
      </c>
      <c r="B26" s="118"/>
      <c r="C26" s="118"/>
    </row>
    <row r="27" spans="1:3" x14ac:dyDescent="0.25">
      <c r="B27" s="119" t="s">
        <v>164</v>
      </c>
    </row>
  </sheetData>
  <mergeCells count="3">
    <mergeCell ref="A3:C3"/>
    <mergeCell ref="C13:C15"/>
    <mergeCell ref="C16:C18"/>
  </mergeCells>
  <conditionalFormatting sqref="B22">
    <cfRule type="cellIs" dxfId="1" priority="2" operator="lessThan">
      <formula>0</formula>
    </cfRule>
  </conditionalFormatting>
  <conditionalFormatting sqref="B22">
    <cfRule type="cellIs" dxfId="0" priority="1" operator="greaterThan">
      <formula>0</formula>
    </cfRule>
  </conditionalFormatting>
  <pageMargins left="0.31496062992125984" right="0.11811023622047245" top="0.74803149606299213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0061D-C9DB-46C3-9492-07B2797950F9}">
  <sheetPr>
    <pageSetUpPr fitToPage="1"/>
  </sheetPr>
  <dimension ref="A1:H62"/>
  <sheetViews>
    <sheetView view="pageBreakPreview" zoomScaleNormal="100" workbookViewId="0">
      <selection activeCell="H2" sqref="H2"/>
    </sheetView>
  </sheetViews>
  <sheetFormatPr defaultRowHeight="15.75" x14ac:dyDescent="0.25"/>
  <cols>
    <col min="1" max="1" width="7.28515625" style="250" customWidth="1"/>
    <col min="2" max="2" width="0.5703125" style="250" customWidth="1"/>
    <col min="3" max="3" width="10.85546875" style="250" customWidth="1"/>
    <col min="4" max="4" width="13" style="250" customWidth="1"/>
    <col min="5" max="5" width="20" style="250" customWidth="1"/>
    <col min="6" max="6" width="15.28515625" style="250" customWidth="1"/>
    <col min="7" max="7" width="10.85546875" style="250" customWidth="1"/>
    <col min="8" max="8" width="14.42578125" style="250" customWidth="1"/>
    <col min="9" max="256" width="9.140625" style="250"/>
    <col min="257" max="257" width="7.28515625" style="250" customWidth="1"/>
    <col min="258" max="258" width="0.5703125" style="250" customWidth="1"/>
    <col min="259" max="259" width="10.85546875" style="250" customWidth="1"/>
    <col min="260" max="260" width="13" style="250" customWidth="1"/>
    <col min="261" max="261" width="20" style="250" customWidth="1"/>
    <col min="262" max="262" width="15.28515625" style="250" customWidth="1"/>
    <col min="263" max="263" width="10.85546875" style="250" customWidth="1"/>
    <col min="264" max="264" width="14.42578125" style="250" customWidth="1"/>
    <col min="265" max="512" width="9.140625" style="250"/>
    <col min="513" max="513" width="7.28515625" style="250" customWidth="1"/>
    <col min="514" max="514" width="0.5703125" style="250" customWidth="1"/>
    <col min="515" max="515" width="10.85546875" style="250" customWidth="1"/>
    <col min="516" max="516" width="13" style="250" customWidth="1"/>
    <col min="517" max="517" width="20" style="250" customWidth="1"/>
    <col min="518" max="518" width="15.28515625" style="250" customWidth="1"/>
    <col min="519" max="519" width="10.85546875" style="250" customWidth="1"/>
    <col min="520" max="520" width="14.42578125" style="250" customWidth="1"/>
    <col min="521" max="768" width="9.140625" style="250"/>
    <col min="769" max="769" width="7.28515625" style="250" customWidth="1"/>
    <col min="770" max="770" width="0.5703125" style="250" customWidth="1"/>
    <col min="771" max="771" width="10.85546875" style="250" customWidth="1"/>
    <col min="772" max="772" width="13" style="250" customWidth="1"/>
    <col min="773" max="773" width="20" style="250" customWidth="1"/>
    <col min="774" max="774" width="15.28515625" style="250" customWidth="1"/>
    <col min="775" max="775" width="10.85546875" style="250" customWidth="1"/>
    <col min="776" max="776" width="14.42578125" style="250" customWidth="1"/>
    <col min="777" max="1024" width="9.140625" style="250"/>
    <col min="1025" max="1025" width="7.28515625" style="250" customWidth="1"/>
    <col min="1026" max="1026" width="0.5703125" style="250" customWidth="1"/>
    <col min="1027" max="1027" width="10.85546875" style="250" customWidth="1"/>
    <col min="1028" max="1028" width="13" style="250" customWidth="1"/>
    <col min="1029" max="1029" width="20" style="250" customWidth="1"/>
    <col min="1030" max="1030" width="15.28515625" style="250" customWidth="1"/>
    <col min="1031" max="1031" width="10.85546875" style="250" customWidth="1"/>
    <col min="1032" max="1032" width="14.42578125" style="250" customWidth="1"/>
    <col min="1033" max="1280" width="9.140625" style="250"/>
    <col min="1281" max="1281" width="7.28515625" style="250" customWidth="1"/>
    <col min="1282" max="1282" width="0.5703125" style="250" customWidth="1"/>
    <col min="1283" max="1283" width="10.85546875" style="250" customWidth="1"/>
    <col min="1284" max="1284" width="13" style="250" customWidth="1"/>
    <col min="1285" max="1285" width="20" style="250" customWidth="1"/>
    <col min="1286" max="1286" width="15.28515625" style="250" customWidth="1"/>
    <col min="1287" max="1287" width="10.85546875" style="250" customWidth="1"/>
    <col min="1288" max="1288" width="14.42578125" style="250" customWidth="1"/>
    <col min="1289" max="1536" width="9.140625" style="250"/>
    <col min="1537" max="1537" width="7.28515625" style="250" customWidth="1"/>
    <col min="1538" max="1538" width="0.5703125" style="250" customWidth="1"/>
    <col min="1539" max="1539" width="10.85546875" style="250" customWidth="1"/>
    <col min="1540" max="1540" width="13" style="250" customWidth="1"/>
    <col min="1541" max="1541" width="20" style="250" customWidth="1"/>
    <col min="1542" max="1542" width="15.28515625" style="250" customWidth="1"/>
    <col min="1543" max="1543" width="10.85546875" style="250" customWidth="1"/>
    <col min="1544" max="1544" width="14.42578125" style="250" customWidth="1"/>
    <col min="1545" max="1792" width="9.140625" style="250"/>
    <col min="1793" max="1793" width="7.28515625" style="250" customWidth="1"/>
    <col min="1794" max="1794" width="0.5703125" style="250" customWidth="1"/>
    <col min="1795" max="1795" width="10.85546875" style="250" customWidth="1"/>
    <col min="1796" max="1796" width="13" style="250" customWidth="1"/>
    <col min="1797" max="1797" width="20" style="250" customWidth="1"/>
    <col min="1798" max="1798" width="15.28515625" style="250" customWidth="1"/>
    <col min="1799" max="1799" width="10.85546875" style="250" customWidth="1"/>
    <col min="1800" max="1800" width="14.42578125" style="250" customWidth="1"/>
    <col min="1801" max="2048" width="9.140625" style="250"/>
    <col min="2049" max="2049" width="7.28515625" style="250" customWidth="1"/>
    <col min="2050" max="2050" width="0.5703125" style="250" customWidth="1"/>
    <col min="2051" max="2051" width="10.85546875" style="250" customWidth="1"/>
    <col min="2052" max="2052" width="13" style="250" customWidth="1"/>
    <col min="2053" max="2053" width="20" style="250" customWidth="1"/>
    <col min="2054" max="2054" width="15.28515625" style="250" customWidth="1"/>
    <col min="2055" max="2055" width="10.85546875" style="250" customWidth="1"/>
    <col min="2056" max="2056" width="14.42578125" style="250" customWidth="1"/>
    <col min="2057" max="2304" width="9.140625" style="250"/>
    <col min="2305" max="2305" width="7.28515625" style="250" customWidth="1"/>
    <col min="2306" max="2306" width="0.5703125" style="250" customWidth="1"/>
    <col min="2307" max="2307" width="10.85546875" style="250" customWidth="1"/>
    <col min="2308" max="2308" width="13" style="250" customWidth="1"/>
    <col min="2309" max="2309" width="20" style="250" customWidth="1"/>
    <col min="2310" max="2310" width="15.28515625" style="250" customWidth="1"/>
    <col min="2311" max="2311" width="10.85546875" style="250" customWidth="1"/>
    <col min="2312" max="2312" width="14.42578125" style="250" customWidth="1"/>
    <col min="2313" max="2560" width="9.140625" style="250"/>
    <col min="2561" max="2561" width="7.28515625" style="250" customWidth="1"/>
    <col min="2562" max="2562" width="0.5703125" style="250" customWidth="1"/>
    <col min="2563" max="2563" width="10.85546875" style="250" customWidth="1"/>
    <col min="2564" max="2564" width="13" style="250" customWidth="1"/>
    <col min="2565" max="2565" width="20" style="250" customWidth="1"/>
    <col min="2566" max="2566" width="15.28515625" style="250" customWidth="1"/>
    <col min="2567" max="2567" width="10.85546875" style="250" customWidth="1"/>
    <col min="2568" max="2568" width="14.42578125" style="250" customWidth="1"/>
    <col min="2569" max="2816" width="9.140625" style="250"/>
    <col min="2817" max="2817" width="7.28515625" style="250" customWidth="1"/>
    <col min="2818" max="2818" width="0.5703125" style="250" customWidth="1"/>
    <col min="2819" max="2819" width="10.85546875" style="250" customWidth="1"/>
    <col min="2820" max="2820" width="13" style="250" customWidth="1"/>
    <col min="2821" max="2821" width="20" style="250" customWidth="1"/>
    <col min="2822" max="2822" width="15.28515625" style="250" customWidth="1"/>
    <col min="2823" max="2823" width="10.85546875" style="250" customWidth="1"/>
    <col min="2824" max="2824" width="14.42578125" style="250" customWidth="1"/>
    <col min="2825" max="3072" width="9.140625" style="250"/>
    <col min="3073" max="3073" width="7.28515625" style="250" customWidth="1"/>
    <col min="3074" max="3074" width="0.5703125" style="250" customWidth="1"/>
    <col min="3075" max="3075" width="10.85546875" style="250" customWidth="1"/>
    <col min="3076" max="3076" width="13" style="250" customWidth="1"/>
    <col min="3077" max="3077" width="20" style="250" customWidth="1"/>
    <col min="3078" max="3078" width="15.28515625" style="250" customWidth="1"/>
    <col min="3079" max="3079" width="10.85546875" style="250" customWidth="1"/>
    <col min="3080" max="3080" width="14.42578125" style="250" customWidth="1"/>
    <col min="3081" max="3328" width="9.140625" style="250"/>
    <col min="3329" max="3329" width="7.28515625" style="250" customWidth="1"/>
    <col min="3330" max="3330" width="0.5703125" style="250" customWidth="1"/>
    <col min="3331" max="3331" width="10.85546875" style="250" customWidth="1"/>
    <col min="3332" max="3332" width="13" style="250" customWidth="1"/>
    <col min="3333" max="3333" width="20" style="250" customWidth="1"/>
    <col min="3334" max="3334" width="15.28515625" style="250" customWidth="1"/>
    <col min="3335" max="3335" width="10.85546875" style="250" customWidth="1"/>
    <col min="3336" max="3336" width="14.42578125" style="250" customWidth="1"/>
    <col min="3337" max="3584" width="9.140625" style="250"/>
    <col min="3585" max="3585" width="7.28515625" style="250" customWidth="1"/>
    <col min="3586" max="3586" width="0.5703125" style="250" customWidth="1"/>
    <col min="3587" max="3587" width="10.85546875" style="250" customWidth="1"/>
    <col min="3588" max="3588" width="13" style="250" customWidth="1"/>
    <col min="3589" max="3589" width="20" style="250" customWidth="1"/>
    <col min="3590" max="3590" width="15.28515625" style="250" customWidth="1"/>
    <col min="3591" max="3591" width="10.85546875" style="250" customWidth="1"/>
    <col min="3592" max="3592" width="14.42578125" style="250" customWidth="1"/>
    <col min="3593" max="3840" width="9.140625" style="250"/>
    <col min="3841" max="3841" width="7.28515625" style="250" customWidth="1"/>
    <col min="3842" max="3842" width="0.5703125" style="250" customWidth="1"/>
    <col min="3843" max="3843" width="10.85546875" style="250" customWidth="1"/>
    <col min="3844" max="3844" width="13" style="250" customWidth="1"/>
    <col min="3845" max="3845" width="20" style="250" customWidth="1"/>
    <col min="3846" max="3846" width="15.28515625" style="250" customWidth="1"/>
    <col min="3847" max="3847" width="10.85546875" style="250" customWidth="1"/>
    <col min="3848" max="3848" width="14.42578125" style="250" customWidth="1"/>
    <col min="3849" max="4096" width="9.140625" style="250"/>
    <col min="4097" max="4097" width="7.28515625" style="250" customWidth="1"/>
    <col min="4098" max="4098" width="0.5703125" style="250" customWidth="1"/>
    <col min="4099" max="4099" width="10.85546875" style="250" customWidth="1"/>
    <col min="4100" max="4100" width="13" style="250" customWidth="1"/>
    <col min="4101" max="4101" width="20" style="250" customWidth="1"/>
    <col min="4102" max="4102" width="15.28515625" style="250" customWidth="1"/>
    <col min="4103" max="4103" width="10.85546875" style="250" customWidth="1"/>
    <col min="4104" max="4104" width="14.42578125" style="250" customWidth="1"/>
    <col min="4105" max="4352" width="9.140625" style="250"/>
    <col min="4353" max="4353" width="7.28515625" style="250" customWidth="1"/>
    <col min="4354" max="4354" width="0.5703125" style="250" customWidth="1"/>
    <col min="4355" max="4355" width="10.85546875" style="250" customWidth="1"/>
    <col min="4356" max="4356" width="13" style="250" customWidth="1"/>
    <col min="4357" max="4357" width="20" style="250" customWidth="1"/>
    <col min="4358" max="4358" width="15.28515625" style="250" customWidth="1"/>
    <col min="4359" max="4359" width="10.85546875" style="250" customWidth="1"/>
    <col min="4360" max="4360" width="14.42578125" style="250" customWidth="1"/>
    <col min="4361" max="4608" width="9.140625" style="250"/>
    <col min="4609" max="4609" width="7.28515625" style="250" customWidth="1"/>
    <col min="4610" max="4610" width="0.5703125" style="250" customWidth="1"/>
    <col min="4611" max="4611" width="10.85546875" style="250" customWidth="1"/>
    <col min="4612" max="4612" width="13" style="250" customWidth="1"/>
    <col min="4613" max="4613" width="20" style="250" customWidth="1"/>
    <col min="4614" max="4614" width="15.28515625" style="250" customWidth="1"/>
    <col min="4615" max="4615" width="10.85546875" style="250" customWidth="1"/>
    <col min="4616" max="4616" width="14.42578125" style="250" customWidth="1"/>
    <col min="4617" max="4864" width="9.140625" style="250"/>
    <col min="4865" max="4865" width="7.28515625" style="250" customWidth="1"/>
    <col min="4866" max="4866" width="0.5703125" style="250" customWidth="1"/>
    <col min="4867" max="4867" width="10.85546875" style="250" customWidth="1"/>
    <col min="4868" max="4868" width="13" style="250" customWidth="1"/>
    <col min="4869" max="4869" width="20" style="250" customWidth="1"/>
    <col min="4870" max="4870" width="15.28515625" style="250" customWidth="1"/>
    <col min="4871" max="4871" width="10.85546875" style="250" customWidth="1"/>
    <col min="4872" max="4872" width="14.42578125" style="250" customWidth="1"/>
    <col min="4873" max="5120" width="9.140625" style="250"/>
    <col min="5121" max="5121" width="7.28515625" style="250" customWidth="1"/>
    <col min="5122" max="5122" width="0.5703125" style="250" customWidth="1"/>
    <col min="5123" max="5123" width="10.85546875" style="250" customWidth="1"/>
    <col min="5124" max="5124" width="13" style="250" customWidth="1"/>
    <col min="5125" max="5125" width="20" style="250" customWidth="1"/>
    <col min="5126" max="5126" width="15.28515625" style="250" customWidth="1"/>
    <col min="5127" max="5127" width="10.85546875" style="250" customWidth="1"/>
    <col min="5128" max="5128" width="14.42578125" style="250" customWidth="1"/>
    <col min="5129" max="5376" width="9.140625" style="250"/>
    <col min="5377" max="5377" width="7.28515625" style="250" customWidth="1"/>
    <col min="5378" max="5378" width="0.5703125" style="250" customWidth="1"/>
    <col min="5379" max="5379" width="10.85546875" style="250" customWidth="1"/>
    <col min="5380" max="5380" width="13" style="250" customWidth="1"/>
    <col min="5381" max="5381" width="20" style="250" customWidth="1"/>
    <col min="5382" max="5382" width="15.28515625" style="250" customWidth="1"/>
    <col min="5383" max="5383" width="10.85546875" style="250" customWidth="1"/>
    <col min="5384" max="5384" width="14.42578125" style="250" customWidth="1"/>
    <col min="5385" max="5632" width="9.140625" style="250"/>
    <col min="5633" max="5633" width="7.28515625" style="250" customWidth="1"/>
    <col min="5634" max="5634" width="0.5703125" style="250" customWidth="1"/>
    <col min="5635" max="5635" width="10.85546875" style="250" customWidth="1"/>
    <col min="5636" max="5636" width="13" style="250" customWidth="1"/>
    <col min="5637" max="5637" width="20" style="250" customWidth="1"/>
    <col min="5638" max="5638" width="15.28515625" style="250" customWidth="1"/>
    <col min="5639" max="5639" width="10.85546875" style="250" customWidth="1"/>
    <col min="5640" max="5640" width="14.42578125" style="250" customWidth="1"/>
    <col min="5641" max="5888" width="9.140625" style="250"/>
    <col min="5889" max="5889" width="7.28515625" style="250" customWidth="1"/>
    <col min="5890" max="5890" width="0.5703125" style="250" customWidth="1"/>
    <col min="5891" max="5891" width="10.85546875" style="250" customWidth="1"/>
    <col min="5892" max="5892" width="13" style="250" customWidth="1"/>
    <col min="5893" max="5893" width="20" style="250" customWidth="1"/>
    <col min="5894" max="5894" width="15.28515625" style="250" customWidth="1"/>
    <col min="5895" max="5895" width="10.85546875" style="250" customWidth="1"/>
    <col min="5896" max="5896" width="14.42578125" style="250" customWidth="1"/>
    <col min="5897" max="6144" width="9.140625" style="250"/>
    <col min="6145" max="6145" width="7.28515625" style="250" customWidth="1"/>
    <col min="6146" max="6146" width="0.5703125" style="250" customWidth="1"/>
    <col min="6147" max="6147" width="10.85546875" style="250" customWidth="1"/>
    <col min="6148" max="6148" width="13" style="250" customWidth="1"/>
    <col min="6149" max="6149" width="20" style="250" customWidth="1"/>
    <col min="6150" max="6150" width="15.28515625" style="250" customWidth="1"/>
    <col min="6151" max="6151" width="10.85546875" style="250" customWidth="1"/>
    <col min="6152" max="6152" width="14.42578125" style="250" customWidth="1"/>
    <col min="6153" max="6400" width="9.140625" style="250"/>
    <col min="6401" max="6401" width="7.28515625" style="250" customWidth="1"/>
    <col min="6402" max="6402" width="0.5703125" style="250" customWidth="1"/>
    <col min="6403" max="6403" width="10.85546875" style="250" customWidth="1"/>
    <col min="6404" max="6404" width="13" style="250" customWidth="1"/>
    <col min="6405" max="6405" width="20" style="250" customWidth="1"/>
    <col min="6406" max="6406" width="15.28515625" style="250" customWidth="1"/>
    <col min="6407" max="6407" width="10.85546875" style="250" customWidth="1"/>
    <col min="6408" max="6408" width="14.42578125" style="250" customWidth="1"/>
    <col min="6409" max="6656" width="9.140625" style="250"/>
    <col min="6657" max="6657" width="7.28515625" style="250" customWidth="1"/>
    <col min="6658" max="6658" width="0.5703125" style="250" customWidth="1"/>
    <col min="6659" max="6659" width="10.85546875" style="250" customWidth="1"/>
    <col min="6660" max="6660" width="13" style="250" customWidth="1"/>
    <col min="6661" max="6661" width="20" style="250" customWidth="1"/>
    <col min="6662" max="6662" width="15.28515625" style="250" customWidth="1"/>
    <col min="6663" max="6663" width="10.85546875" style="250" customWidth="1"/>
    <col min="6664" max="6664" width="14.42578125" style="250" customWidth="1"/>
    <col min="6665" max="6912" width="9.140625" style="250"/>
    <col min="6913" max="6913" width="7.28515625" style="250" customWidth="1"/>
    <col min="6914" max="6914" width="0.5703125" style="250" customWidth="1"/>
    <col min="6915" max="6915" width="10.85546875" style="250" customWidth="1"/>
    <col min="6916" max="6916" width="13" style="250" customWidth="1"/>
    <col min="6917" max="6917" width="20" style="250" customWidth="1"/>
    <col min="6918" max="6918" width="15.28515625" style="250" customWidth="1"/>
    <col min="6919" max="6919" width="10.85546875" style="250" customWidth="1"/>
    <col min="6920" max="6920" width="14.42578125" style="250" customWidth="1"/>
    <col min="6921" max="7168" width="9.140625" style="250"/>
    <col min="7169" max="7169" width="7.28515625" style="250" customWidth="1"/>
    <col min="7170" max="7170" width="0.5703125" style="250" customWidth="1"/>
    <col min="7171" max="7171" width="10.85546875" style="250" customWidth="1"/>
    <col min="7172" max="7172" width="13" style="250" customWidth="1"/>
    <col min="7173" max="7173" width="20" style="250" customWidth="1"/>
    <col min="7174" max="7174" width="15.28515625" style="250" customWidth="1"/>
    <col min="7175" max="7175" width="10.85546875" style="250" customWidth="1"/>
    <col min="7176" max="7176" width="14.42578125" style="250" customWidth="1"/>
    <col min="7177" max="7424" width="9.140625" style="250"/>
    <col min="7425" max="7425" width="7.28515625" style="250" customWidth="1"/>
    <col min="7426" max="7426" width="0.5703125" style="250" customWidth="1"/>
    <col min="7427" max="7427" width="10.85546875" style="250" customWidth="1"/>
    <col min="7428" max="7428" width="13" style="250" customWidth="1"/>
    <col min="7429" max="7429" width="20" style="250" customWidth="1"/>
    <col min="7430" max="7430" width="15.28515625" style="250" customWidth="1"/>
    <col min="7431" max="7431" width="10.85546875" style="250" customWidth="1"/>
    <col min="7432" max="7432" width="14.42578125" style="250" customWidth="1"/>
    <col min="7433" max="7680" width="9.140625" style="250"/>
    <col min="7681" max="7681" width="7.28515625" style="250" customWidth="1"/>
    <col min="7682" max="7682" width="0.5703125" style="250" customWidth="1"/>
    <col min="7683" max="7683" width="10.85546875" style="250" customWidth="1"/>
    <col min="7684" max="7684" width="13" style="250" customWidth="1"/>
    <col min="7685" max="7685" width="20" style="250" customWidth="1"/>
    <col min="7686" max="7686" width="15.28515625" style="250" customWidth="1"/>
    <col min="7687" max="7687" width="10.85546875" style="250" customWidth="1"/>
    <col min="7688" max="7688" width="14.42578125" style="250" customWidth="1"/>
    <col min="7689" max="7936" width="9.140625" style="250"/>
    <col min="7937" max="7937" width="7.28515625" style="250" customWidth="1"/>
    <col min="7938" max="7938" width="0.5703125" style="250" customWidth="1"/>
    <col min="7939" max="7939" width="10.85546875" style="250" customWidth="1"/>
    <col min="7940" max="7940" width="13" style="250" customWidth="1"/>
    <col min="7941" max="7941" width="20" style="250" customWidth="1"/>
    <col min="7942" max="7942" width="15.28515625" style="250" customWidth="1"/>
    <col min="7943" max="7943" width="10.85546875" style="250" customWidth="1"/>
    <col min="7944" max="7944" width="14.42578125" style="250" customWidth="1"/>
    <col min="7945" max="8192" width="9.140625" style="250"/>
    <col min="8193" max="8193" width="7.28515625" style="250" customWidth="1"/>
    <col min="8194" max="8194" width="0.5703125" style="250" customWidth="1"/>
    <col min="8195" max="8195" width="10.85546875" style="250" customWidth="1"/>
    <col min="8196" max="8196" width="13" style="250" customWidth="1"/>
    <col min="8197" max="8197" width="20" style="250" customWidth="1"/>
    <col min="8198" max="8198" width="15.28515625" style="250" customWidth="1"/>
    <col min="8199" max="8199" width="10.85546875" style="250" customWidth="1"/>
    <col min="8200" max="8200" width="14.42578125" style="250" customWidth="1"/>
    <col min="8201" max="8448" width="9.140625" style="250"/>
    <col min="8449" max="8449" width="7.28515625" style="250" customWidth="1"/>
    <col min="8450" max="8450" width="0.5703125" style="250" customWidth="1"/>
    <col min="8451" max="8451" width="10.85546875" style="250" customWidth="1"/>
    <col min="8452" max="8452" width="13" style="250" customWidth="1"/>
    <col min="8453" max="8453" width="20" style="250" customWidth="1"/>
    <col min="8454" max="8454" width="15.28515625" style="250" customWidth="1"/>
    <col min="8455" max="8455" width="10.85546875" style="250" customWidth="1"/>
    <col min="8456" max="8456" width="14.42578125" style="250" customWidth="1"/>
    <col min="8457" max="8704" width="9.140625" style="250"/>
    <col min="8705" max="8705" width="7.28515625" style="250" customWidth="1"/>
    <col min="8706" max="8706" width="0.5703125" style="250" customWidth="1"/>
    <col min="8707" max="8707" width="10.85546875" style="250" customWidth="1"/>
    <col min="8708" max="8708" width="13" style="250" customWidth="1"/>
    <col min="8709" max="8709" width="20" style="250" customWidth="1"/>
    <col min="8710" max="8710" width="15.28515625" style="250" customWidth="1"/>
    <col min="8711" max="8711" width="10.85546875" style="250" customWidth="1"/>
    <col min="8712" max="8712" width="14.42578125" style="250" customWidth="1"/>
    <col min="8713" max="8960" width="9.140625" style="250"/>
    <col min="8961" max="8961" width="7.28515625" style="250" customWidth="1"/>
    <col min="8962" max="8962" width="0.5703125" style="250" customWidth="1"/>
    <col min="8963" max="8963" width="10.85546875" style="250" customWidth="1"/>
    <col min="8964" max="8964" width="13" style="250" customWidth="1"/>
    <col min="8965" max="8965" width="20" style="250" customWidth="1"/>
    <col min="8966" max="8966" width="15.28515625" style="250" customWidth="1"/>
    <col min="8967" max="8967" width="10.85546875" style="250" customWidth="1"/>
    <col min="8968" max="8968" width="14.42578125" style="250" customWidth="1"/>
    <col min="8969" max="9216" width="9.140625" style="250"/>
    <col min="9217" max="9217" width="7.28515625" style="250" customWidth="1"/>
    <col min="9218" max="9218" width="0.5703125" style="250" customWidth="1"/>
    <col min="9219" max="9219" width="10.85546875" style="250" customWidth="1"/>
    <col min="9220" max="9220" width="13" style="250" customWidth="1"/>
    <col min="9221" max="9221" width="20" style="250" customWidth="1"/>
    <col min="9222" max="9222" width="15.28515625" style="250" customWidth="1"/>
    <col min="9223" max="9223" width="10.85546875" style="250" customWidth="1"/>
    <col min="9224" max="9224" width="14.42578125" style="250" customWidth="1"/>
    <col min="9225" max="9472" width="9.140625" style="250"/>
    <col min="9473" max="9473" width="7.28515625" style="250" customWidth="1"/>
    <col min="9474" max="9474" width="0.5703125" style="250" customWidth="1"/>
    <col min="9475" max="9475" width="10.85546875" style="250" customWidth="1"/>
    <col min="9476" max="9476" width="13" style="250" customWidth="1"/>
    <col min="9477" max="9477" width="20" style="250" customWidth="1"/>
    <col min="9478" max="9478" width="15.28515625" style="250" customWidth="1"/>
    <col min="9479" max="9479" width="10.85546875" style="250" customWidth="1"/>
    <col min="9480" max="9480" width="14.42578125" style="250" customWidth="1"/>
    <col min="9481" max="9728" width="9.140625" style="250"/>
    <col min="9729" max="9729" width="7.28515625" style="250" customWidth="1"/>
    <col min="9730" max="9730" width="0.5703125" style="250" customWidth="1"/>
    <col min="9731" max="9731" width="10.85546875" style="250" customWidth="1"/>
    <col min="9732" max="9732" width="13" style="250" customWidth="1"/>
    <col min="9733" max="9733" width="20" style="250" customWidth="1"/>
    <col min="9734" max="9734" width="15.28515625" style="250" customWidth="1"/>
    <col min="9735" max="9735" width="10.85546875" style="250" customWidth="1"/>
    <col min="9736" max="9736" width="14.42578125" style="250" customWidth="1"/>
    <col min="9737" max="9984" width="9.140625" style="250"/>
    <col min="9985" max="9985" width="7.28515625" style="250" customWidth="1"/>
    <col min="9986" max="9986" width="0.5703125" style="250" customWidth="1"/>
    <col min="9987" max="9987" width="10.85546875" style="250" customWidth="1"/>
    <col min="9988" max="9988" width="13" style="250" customWidth="1"/>
    <col min="9989" max="9989" width="20" style="250" customWidth="1"/>
    <col min="9990" max="9990" width="15.28515625" style="250" customWidth="1"/>
    <col min="9991" max="9991" width="10.85546875" style="250" customWidth="1"/>
    <col min="9992" max="9992" width="14.42578125" style="250" customWidth="1"/>
    <col min="9993" max="10240" width="9.140625" style="250"/>
    <col min="10241" max="10241" width="7.28515625" style="250" customWidth="1"/>
    <col min="10242" max="10242" width="0.5703125" style="250" customWidth="1"/>
    <col min="10243" max="10243" width="10.85546875" style="250" customWidth="1"/>
    <col min="10244" max="10244" width="13" style="250" customWidth="1"/>
    <col min="10245" max="10245" width="20" style="250" customWidth="1"/>
    <col min="10246" max="10246" width="15.28515625" style="250" customWidth="1"/>
    <col min="10247" max="10247" width="10.85546875" style="250" customWidth="1"/>
    <col min="10248" max="10248" width="14.42578125" style="250" customWidth="1"/>
    <col min="10249" max="10496" width="9.140625" style="250"/>
    <col min="10497" max="10497" width="7.28515625" style="250" customWidth="1"/>
    <col min="10498" max="10498" width="0.5703125" style="250" customWidth="1"/>
    <col min="10499" max="10499" width="10.85546875" style="250" customWidth="1"/>
    <col min="10500" max="10500" width="13" style="250" customWidth="1"/>
    <col min="10501" max="10501" width="20" style="250" customWidth="1"/>
    <col min="10502" max="10502" width="15.28515625" style="250" customWidth="1"/>
    <col min="10503" max="10503" width="10.85546875" style="250" customWidth="1"/>
    <col min="10504" max="10504" width="14.42578125" style="250" customWidth="1"/>
    <col min="10505" max="10752" width="9.140625" style="250"/>
    <col min="10753" max="10753" width="7.28515625" style="250" customWidth="1"/>
    <col min="10754" max="10754" width="0.5703125" style="250" customWidth="1"/>
    <col min="10755" max="10755" width="10.85546875" style="250" customWidth="1"/>
    <col min="10756" max="10756" width="13" style="250" customWidth="1"/>
    <col min="10757" max="10757" width="20" style="250" customWidth="1"/>
    <col min="10758" max="10758" width="15.28515625" style="250" customWidth="1"/>
    <col min="10759" max="10759" width="10.85546875" style="250" customWidth="1"/>
    <col min="10760" max="10760" width="14.42578125" style="250" customWidth="1"/>
    <col min="10761" max="11008" width="9.140625" style="250"/>
    <col min="11009" max="11009" width="7.28515625" style="250" customWidth="1"/>
    <col min="11010" max="11010" width="0.5703125" style="250" customWidth="1"/>
    <col min="11011" max="11011" width="10.85546875" style="250" customWidth="1"/>
    <col min="11012" max="11012" width="13" style="250" customWidth="1"/>
    <col min="11013" max="11013" width="20" style="250" customWidth="1"/>
    <col min="11014" max="11014" width="15.28515625" style="250" customWidth="1"/>
    <col min="11015" max="11015" width="10.85546875" style="250" customWidth="1"/>
    <col min="11016" max="11016" width="14.42578125" style="250" customWidth="1"/>
    <col min="11017" max="11264" width="9.140625" style="250"/>
    <col min="11265" max="11265" width="7.28515625" style="250" customWidth="1"/>
    <col min="11266" max="11266" width="0.5703125" style="250" customWidth="1"/>
    <col min="11267" max="11267" width="10.85546875" style="250" customWidth="1"/>
    <col min="11268" max="11268" width="13" style="250" customWidth="1"/>
    <col min="11269" max="11269" width="20" style="250" customWidth="1"/>
    <col min="11270" max="11270" width="15.28515625" style="250" customWidth="1"/>
    <col min="11271" max="11271" width="10.85546875" style="250" customWidth="1"/>
    <col min="11272" max="11272" width="14.42578125" style="250" customWidth="1"/>
    <col min="11273" max="11520" width="9.140625" style="250"/>
    <col min="11521" max="11521" width="7.28515625" style="250" customWidth="1"/>
    <col min="11522" max="11522" width="0.5703125" style="250" customWidth="1"/>
    <col min="11523" max="11523" width="10.85546875" style="250" customWidth="1"/>
    <col min="11524" max="11524" width="13" style="250" customWidth="1"/>
    <col min="11525" max="11525" width="20" style="250" customWidth="1"/>
    <col min="11526" max="11526" width="15.28515625" style="250" customWidth="1"/>
    <col min="11527" max="11527" width="10.85546875" style="250" customWidth="1"/>
    <col min="11528" max="11528" width="14.42578125" style="250" customWidth="1"/>
    <col min="11529" max="11776" width="9.140625" style="250"/>
    <col min="11777" max="11777" width="7.28515625" style="250" customWidth="1"/>
    <col min="11778" max="11778" width="0.5703125" style="250" customWidth="1"/>
    <col min="11779" max="11779" width="10.85546875" style="250" customWidth="1"/>
    <col min="11780" max="11780" width="13" style="250" customWidth="1"/>
    <col min="11781" max="11781" width="20" style="250" customWidth="1"/>
    <col min="11782" max="11782" width="15.28515625" style="250" customWidth="1"/>
    <col min="11783" max="11783" width="10.85546875" style="250" customWidth="1"/>
    <col min="11784" max="11784" width="14.42578125" style="250" customWidth="1"/>
    <col min="11785" max="12032" width="9.140625" style="250"/>
    <col min="12033" max="12033" width="7.28515625" style="250" customWidth="1"/>
    <col min="12034" max="12034" width="0.5703125" style="250" customWidth="1"/>
    <col min="12035" max="12035" width="10.85546875" style="250" customWidth="1"/>
    <col min="12036" max="12036" width="13" style="250" customWidth="1"/>
    <col min="12037" max="12037" width="20" style="250" customWidth="1"/>
    <col min="12038" max="12038" width="15.28515625" style="250" customWidth="1"/>
    <col min="12039" max="12039" width="10.85546875" style="250" customWidth="1"/>
    <col min="12040" max="12040" width="14.42578125" style="250" customWidth="1"/>
    <col min="12041" max="12288" width="9.140625" style="250"/>
    <col min="12289" max="12289" width="7.28515625" style="250" customWidth="1"/>
    <col min="12290" max="12290" width="0.5703125" style="250" customWidth="1"/>
    <col min="12291" max="12291" width="10.85546875" style="250" customWidth="1"/>
    <col min="12292" max="12292" width="13" style="250" customWidth="1"/>
    <col min="12293" max="12293" width="20" style="250" customWidth="1"/>
    <col min="12294" max="12294" width="15.28515625" style="250" customWidth="1"/>
    <col min="12295" max="12295" width="10.85546875" style="250" customWidth="1"/>
    <col min="12296" max="12296" width="14.42578125" style="250" customWidth="1"/>
    <col min="12297" max="12544" width="9.140625" style="250"/>
    <col min="12545" max="12545" width="7.28515625" style="250" customWidth="1"/>
    <col min="12546" max="12546" width="0.5703125" style="250" customWidth="1"/>
    <col min="12547" max="12547" width="10.85546875" style="250" customWidth="1"/>
    <col min="12548" max="12548" width="13" style="250" customWidth="1"/>
    <col min="12549" max="12549" width="20" style="250" customWidth="1"/>
    <col min="12550" max="12550" width="15.28515625" style="250" customWidth="1"/>
    <col min="12551" max="12551" width="10.85546875" style="250" customWidth="1"/>
    <col min="12552" max="12552" width="14.42578125" style="250" customWidth="1"/>
    <col min="12553" max="12800" width="9.140625" style="250"/>
    <col min="12801" max="12801" width="7.28515625" style="250" customWidth="1"/>
    <col min="12802" max="12802" width="0.5703125" style="250" customWidth="1"/>
    <col min="12803" max="12803" width="10.85546875" style="250" customWidth="1"/>
    <col min="12804" max="12804" width="13" style="250" customWidth="1"/>
    <col min="12805" max="12805" width="20" style="250" customWidth="1"/>
    <col min="12806" max="12806" width="15.28515625" style="250" customWidth="1"/>
    <col min="12807" max="12807" width="10.85546875" style="250" customWidth="1"/>
    <col min="12808" max="12808" width="14.42578125" style="250" customWidth="1"/>
    <col min="12809" max="13056" width="9.140625" style="250"/>
    <col min="13057" max="13057" width="7.28515625" style="250" customWidth="1"/>
    <col min="13058" max="13058" width="0.5703125" style="250" customWidth="1"/>
    <col min="13059" max="13059" width="10.85546875" style="250" customWidth="1"/>
    <col min="13060" max="13060" width="13" style="250" customWidth="1"/>
    <col min="13061" max="13061" width="20" style="250" customWidth="1"/>
    <col min="13062" max="13062" width="15.28515625" style="250" customWidth="1"/>
    <col min="13063" max="13063" width="10.85546875" style="250" customWidth="1"/>
    <col min="13064" max="13064" width="14.42578125" style="250" customWidth="1"/>
    <col min="13065" max="13312" width="9.140625" style="250"/>
    <col min="13313" max="13313" width="7.28515625" style="250" customWidth="1"/>
    <col min="13314" max="13314" width="0.5703125" style="250" customWidth="1"/>
    <col min="13315" max="13315" width="10.85546875" style="250" customWidth="1"/>
    <col min="13316" max="13316" width="13" style="250" customWidth="1"/>
    <col min="13317" max="13317" width="20" style="250" customWidth="1"/>
    <col min="13318" max="13318" width="15.28515625" style="250" customWidth="1"/>
    <col min="13319" max="13319" width="10.85546875" style="250" customWidth="1"/>
    <col min="13320" max="13320" width="14.42578125" style="250" customWidth="1"/>
    <col min="13321" max="13568" width="9.140625" style="250"/>
    <col min="13569" max="13569" width="7.28515625" style="250" customWidth="1"/>
    <col min="13570" max="13570" width="0.5703125" style="250" customWidth="1"/>
    <col min="13571" max="13571" width="10.85546875" style="250" customWidth="1"/>
    <col min="13572" max="13572" width="13" style="250" customWidth="1"/>
    <col min="13573" max="13573" width="20" style="250" customWidth="1"/>
    <col min="13574" max="13574" width="15.28515625" style="250" customWidth="1"/>
    <col min="13575" max="13575" width="10.85546875" style="250" customWidth="1"/>
    <col min="13576" max="13576" width="14.42578125" style="250" customWidth="1"/>
    <col min="13577" max="13824" width="9.140625" style="250"/>
    <col min="13825" max="13825" width="7.28515625" style="250" customWidth="1"/>
    <col min="13826" max="13826" width="0.5703125" style="250" customWidth="1"/>
    <col min="13827" max="13827" width="10.85546875" style="250" customWidth="1"/>
    <col min="13828" max="13828" width="13" style="250" customWidth="1"/>
    <col min="13829" max="13829" width="20" style="250" customWidth="1"/>
    <col min="13830" max="13830" width="15.28515625" style="250" customWidth="1"/>
    <col min="13831" max="13831" width="10.85546875" style="250" customWidth="1"/>
    <col min="13832" max="13832" width="14.42578125" style="250" customWidth="1"/>
    <col min="13833" max="14080" width="9.140625" style="250"/>
    <col min="14081" max="14081" width="7.28515625" style="250" customWidth="1"/>
    <col min="14082" max="14082" width="0.5703125" style="250" customWidth="1"/>
    <col min="14083" max="14083" width="10.85546875" style="250" customWidth="1"/>
    <col min="14084" max="14084" width="13" style="250" customWidth="1"/>
    <col min="14085" max="14085" width="20" style="250" customWidth="1"/>
    <col min="14086" max="14086" width="15.28515625" style="250" customWidth="1"/>
    <col min="14087" max="14087" width="10.85546875" style="250" customWidth="1"/>
    <col min="14088" max="14088" width="14.42578125" style="250" customWidth="1"/>
    <col min="14089" max="14336" width="9.140625" style="250"/>
    <col min="14337" max="14337" width="7.28515625" style="250" customWidth="1"/>
    <col min="14338" max="14338" width="0.5703125" style="250" customWidth="1"/>
    <col min="14339" max="14339" width="10.85546875" style="250" customWidth="1"/>
    <col min="14340" max="14340" width="13" style="250" customWidth="1"/>
    <col min="14341" max="14341" width="20" style="250" customWidth="1"/>
    <col min="14342" max="14342" width="15.28515625" style="250" customWidth="1"/>
    <col min="14343" max="14343" width="10.85546875" style="250" customWidth="1"/>
    <col min="14344" max="14344" width="14.42578125" style="250" customWidth="1"/>
    <col min="14345" max="14592" width="9.140625" style="250"/>
    <col min="14593" max="14593" width="7.28515625" style="250" customWidth="1"/>
    <col min="14594" max="14594" width="0.5703125" style="250" customWidth="1"/>
    <col min="14595" max="14595" width="10.85546875" style="250" customWidth="1"/>
    <col min="14596" max="14596" width="13" style="250" customWidth="1"/>
    <col min="14597" max="14597" width="20" style="250" customWidth="1"/>
    <col min="14598" max="14598" width="15.28515625" style="250" customWidth="1"/>
    <col min="14599" max="14599" width="10.85546875" style="250" customWidth="1"/>
    <col min="14600" max="14600" width="14.42578125" style="250" customWidth="1"/>
    <col min="14601" max="14848" width="9.140625" style="250"/>
    <col min="14849" max="14849" width="7.28515625" style="250" customWidth="1"/>
    <col min="14850" max="14850" width="0.5703125" style="250" customWidth="1"/>
    <col min="14851" max="14851" width="10.85546875" style="250" customWidth="1"/>
    <col min="14852" max="14852" width="13" style="250" customWidth="1"/>
    <col min="14853" max="14853" width="20" style="250" customWidth="1"/>
    <col min="14854" max="14854" width="15.28515625" style="250" customWidth="1"/>
    <col min="14855" max="14855" width="10.85546875" style="250" customWidth="1"/>
    <col min="14856" max="14856" width="14.42578125" style="250" customWidth="1"/>
    <col min="14857" max="15104" width="9.140625" style="250"/>
    <col min="15105" max="15105" width="7.28515625" style="250" customWidth="1"/>
    <col min="15106" max="15106" width="0.5703125" style="250" customWidth="1"/>
    <col min="15107" max="15107" width="10.85546875" style="250" customWidth="1"/>
    <col min="15108" max="15108" width="13" style="250" customWidth="1"/>
    <col min="15109" max="15109" width="20" style="250" customWidth="1"/>
    <col min="15110" max="15110" width="15.28515625" style="250" customWidth="1"/>
    <col min="15111" max="15111" width="10.85546875" style="250" customWidth="1"/>
    <col min="15112" max="15112" width="14.42578125" style="250" customWidth="1"/>
    <col min="15113" max="15360" width="9.140625" style="250"/>
    <col min="15361" max="15361" width="7.28515625" style="250" customWidth="1"/>
    <col min="15362" max="15362" width="0.5703125" style="250" customWidth="1"/>
    <col min="15363" max="15363" width="10.85546875" style="250" customWidth="1"/>
    <col min="15364" max="15364" width="13" style="250" customWidth="1"/>
    <col min="15365" max="15365" width="20" style="250" customWidth="1"/>
    <col min="15366" max="15366" width="15.28515625" style="250" customWidth="1"/>
    <col min="15367" max="15367" width="10.85546875" style="250" customWidth="1"/>
    <col min="15368" max="15368" width="14.42578125" style="250" customWidth="1"/>
    <col min="15369" max="15616" width="9.140625" style="250"/>
    <col min="15617" max="15617" width="7.28515625" style="250" customWidth="1"/>
    <col min="15618" max="15618" width="0.5703125" style="250" customWidth="1"/>
    <col min="15619" max="15619" width="10.85546875" style="250" customWidth="1"/>
    <col min="15620" max="15620" width="13" style="250" customWidth="1"/>
    <col min="15621" max="15621" width="20" style="250" customWidth="1"/>
    <col min="15622" max="15622" width="15.28515625" style="250" customWidth="1"/>
    <col min="15623" max="15623" width="10.85546875" style="250" customWidth="1"/>
    <col min="15624" max="15624" width="14.42578125" style="250" customWidth="1"/>
    <col min="15625" max="15872" width="9.140625" style="250"/>
    <col min="15873" max="15873" width="7.28515625" style="250" customWidth="1"/>
    <col min="15874" max="15874" width="0.5703125" style="250" customWidth="1"/>
    <col min="15875" max="15875" width="10.85546875" style="250" customWidth="1"/>
    <col min="15876" max="15876" width="13" style="250" customWidth="1"/>
    <col min="15877" max="15877" width="20" style="250" customWidth="1"/>
    <col min="15878" max="15878" width="15.28515625" style="250" customWidth="1"/>
    <col min="15879" max="15879" width="10.85546875" style="250" customWidth="1"/>
    <col min="15880" max="15880" width="14.42578125" style="250" customWidth="1"/>
    <col min="15881" max="16128" width="9.140625" style="250"/>
    <col min="16129" max="16129" width="7.28515625" style="250" customWidth="1"/>
    <col min="16130" max="16130" width="0.5703125" style="250" customWidth="1"/>
    <col min="16131" max="16131" width="10.85546875" style="250" customWidth="1"/>
    <col min="16132" max="16132" width="13" style="250" customWidth="1"/>
    <col min="16133" max="16133" width="20" style="250" customWidth="1"/>
    <col min="16134" max="16134" width="15.28515625" style="250" customWidth="1"/>
    <col min="16135" max="16135" width="10.85546875" style="250" customWidth="1"/>
    <col min="16136" max="16136" width="14.42578125" style="250" customWidth="1"/>
    <col min="16137" max="16384" width="9.140625" style="250"/>
  </cols>
  <sheetData>
    <row r="1" spans="1:8" s="121" customFormat="1" ht="12.75" x14ac:dyDescent="0.2">
      <c r="H1" s="122" t="s">
        <v>570</v>
      </c>
    </row>
    <row r="2" spans="1:8" ht="5.25" customHeight="1" x14ac:dyDescent="0.25"/>
    <row r="3" spans="1:8" x14ac:dyDescent="0.25">
      <c r="H3" s="251" t="s">
        <v>415</v>
      </c>
    </row>
    <row r="5" spans="1:8" ht="16.5" x14ac:dyDescent="0.25">
      <c r="A5" s="530" t="s">
        <v>338</v>
      </c>
      <c r="B5" s="530"/>
      <c r="C5" s="530"/>
      <c r="D5" s="530"/>
      <c r="E5" s="530"/>
      <c r="F5" s="530"/>
      <c r="G5" s="530"/>
      <c r="H5" s="530"/>
    </row>
    <row r="6" spans="1:8" ht="16.5" x14ac:dyDescent="0.25">
      <c r="A6" s="530" t="s">
        <v>339</v>
      </c>
      <c r="B6" s="530"/>
      <c r="C6" s="530"/>
      <c r="D6" s="530"/>
      <c r="E6" s="530"/>
      <c r="F6" s="530"/>
      <c r="G6" s="530"/>
      <c r="H6" s="530"/>
    </row>
    <row r="8" spans="1:8" ht="16.5" x14ac:dyDescent="0.25">
      <c r="A8" s="530" t="s">
        <v>340</v>
      </c>
      <c r="B8" s="530"/>
      <c r="C8" s="530"/>
      <c r="D8" s="530"/>
      <c r="E8" s="530"/>
      <c r="F8" s="530"/>
      <c r="G8" s="530"/>
      <c r="H8" s="530"/>
    </row>
    <row r="9" spans="1:8" ht="16.5" x14ac:dyDescent="0.25">
      <c r="A9" s="530" t="s">
        <v>341</v>
      </c>
      <c r="B9" s="530"/>
      <c r="C9" s="530"/>
      <c r="D9" s="530"/>
      <c r="E9" s="530"/>
      <c r="F9" s="530"/>
      <c r="G9" s="530"/>
      <c r="H9" s="530"/>
    </row>
    <row r="10" spans="1:8" ht="16.5" x14ac:dyDescent="0.25">
      <c r="A10" s="530" t="s">
        <v>593</v>
      </c>
      <c r="B10" s="530"/>
      <c r="C10" s="530"/>
      <c r="D10" s="530"/>
      <c r="E10" s="530"/>
      <c r="F10" s="530"/>
      <c r="G10" s="530"/>
      <c r="H10" s="530"/>
    </row>
    <row r="12" spans="1:8" ht="79.5" customHeight="1" x14ac:dyDescent="0.25">
      <c r="A12" s="524"/>
      <c r="B12" s="526" t="s">
        <v>342</v>
      </c>
      <c r="C12" s="527"/>
      <c r="D12" s="524" t="s">
        <v>343</v>
      </c>
      <c r="E12" s="524" t="s">
        <v>344</v>
      </c>
      <c r="F12" s="252" t="s">
        <v>345</v>
      </c>
      <c r="G12" s="252" t="s">
        <v>346</v>
      </c>
      <c r="H12" s="252" t="s">
        <v>347</v>
      </c>
    </row>
    <row r="13" spans="1:8" x14ac:dyDescent="0.25">
      <c r="A13" s="525"/>
      <c r="B13" s="528"/>
      <c r="C13" s="529"/>
      <c r="D13" s="525"/>
      <c r="E13" s="525"/>
      <c r="F13" s="253" t="s">
        <v>348</v>
      </c>
      <c r="G13" s="253" t="s">
        <v>349</v>
      </c>
      <c r="H13" s="253" t="s">
        <v>350</v>
      </c>
    </row>
    <row r="14" spans="1:8" x14ac:dyDescent="0.25">
      <c r="A14" s="253">
        <v>1</v>
      </c>
      <c r="B14" s="522">
        <v>2</v>
      </c>
      <c r="C14" s="523"/>
      <c r="D14" s="253">
        <v>3</v>
      </c>
      <c r="E14" s="253">
        <v>4</v>
      </c>
      <c r="F14" s="253">
        <v>5</v>
      </c>
      <c r="G14" s="253">
        <v>6</v>
      </c>
      <c r="H14" s="253" t="s">
        <v>351</v>
      </c>
    </row>
    <row r="15" spans="1:8" x14ac:dyDescent="0.25">
      <c r="A15" s="318"/>
      <c r="B15" s="254"/>
      <c r="C15" s="369">
        <v>1150</v>
      </c>
      <c r="D15" s="253" t="s">
        <v>168</v>
      </c>
      <c r="E15" s="253" t="s">
        <v>352</v>
      </c>
      <c r="F15" s="253">
        <v>800</v>
      </c>
      <c r="G15" s="253"/>
      <c r="H15" s="253"/>
    </row>
    <row r="16" spans="1:8" x14ac:dyDescent="0.25">
      <c r="A16" s="370"/>
      <c r="B16" s="254"/>
      <c r="C16" s="369">
        <v>750</v>
      </c>
      <c r="D16" s="253">
        <v>1</v>
      </c>
      <c r="E16" s="253" t="s">
        <v>352</v>
      </c>
      <c r="F16" s="253">
        <v>600</v>
      </c>
      <c r="G16" s="253"/>
      <c r="H16" s="253"/>
    </row>
    <row r="17" spans="1:8" x14ac:dyDescent="0.25">
      <c r="A17" s="370"/>
      <c r="B17" s="371"/>
      <c r="C17" s="515" t="s">
        <v>353</v>
      </c>
      <c r="D17" s="513">
        <v>1</v>
      </c>
      <c r="E17" s="253" t="s">
        <v>352</v>
      </c>
      <c r="F17" s="253">
        <v>400</v>
      </c>
      <c r="G17" s="253"/>
      <c r="H17" s="253"/>
    </row>
    <row r="18" spans="1:8" x14ac:dyDescent="0.25">
      <c r="A18" s="370"/>
      <c r="B18" s="372"/>
      <c r="C18" s="517"/>
      <c r="D18" s="514"/>
      <c r="E18" s="253" t="s">
        <v>354</v>
      </c>
      <c r="F18" s="253">
        <v>300</v>
      </c>
      <c r="G18" s="253"/>
      <c r="H18" s="253"/>
    </row>
    <row r="19" spans="1:8" x14ac:dyDescent="0.25">
      <c r="A19" s="370"/>
      <c r="B19" s="371"/>
      <c r="C19" s="515">
        <v>330</v>
      </c>
      <c r="D19" s="513">
        <v>1</v>
      </c>
      <c r="E19" s="253" t="s">
        <v>352</v>
      </c>
      <c r="F19" s="253">
        <v>230</v>
      </c>
      <c r="G19" s="253"/>
      <c r="H19" s="253"/>
    </row>
    <row r="20" spans="1:8" x14ac:dyDescent="0.25">
      <c r="A20" s="370"/>
      <c r="B20" s="373"/>
      <c r="C20" s="516"/>
      <c r="D20" s="514"/>
      <c r="E20" s="253" t="s">
        <v>354</v>
      </c>
      <c r="F20" s="253">
        <v>170</v>
      </c>
      <c r="G20" s="253"/>
      <c r="H20" s="253"/>
    </row>
    <row r="21" spans="1:8" x14ac:dyDescent="0.25">
      <c r="A21" s="370" t="s">
        <v>355</v>
      </c>
      <c r="B21" s="373"/>
      <c r="C21" s="516"/>
      <c r="D21" s="513">
        <v>2</v>
      </c>
      <c r="E21" s="253" t="s">
        <v>352</v>
      </c>
      <c r="F21" s="253">
        <v>290</v>
      </c>
      <c r="G21" s="253"/>
      <c r="H21" s="253"/>
    </row>
    <row r="22" spans="1:8" x14ac:dyDescent="0.25">
      <c r="A22" s="370"/>
      <c r="B22" s="372"/>
      <c r="C22" s="517"/>
      <c r="D22" s="514"/>
      <c r="E22" s="253" t="s">
        <v>354</v>
      </c>
      <c r="F22" s="253">
        <v>210</v>
      </c>
      <c r="G22" s="253"/>
      <c r="H22" s="253"/>
    </row>
    <row r="23" spans="1:8" x14ac:dyDescent="0.25">
      <c r="A23" s="370"/>
      <c r="B23" s="371"/>
      <c r="C23" s="515">
        <v>220</v>
      </c>
      <c r="D23" s="513">
        <v>1</v>
      </c>
      <c r="E23" s="253" t="s">
        <v>356</v>
      </c>
      <c r="F23" s="253">
        <v>260</v>
      </c>
      <c r="G23" s="253"/>
      <c r="H23" s="253"/>
    </row>
    <row r="24" spans="1:8" x14ac:dyDescent="0.25">
      <c r="A24" s="370"/>
      <c r="B24" s="373"/>
      <c r="C24" s="516"/>
      <c r="D24" s="518"/>
      <c r="E24" s="253" t="s">
        <v>352</v>
      </c>
      <c r="F24" s="253">
        <v>210</v>
      </c>
      <c r="G24" s="253"/>
      <c r="H24" s="253"/>
    </row>
    <row r="25" spans="1:8" x14ac:dyDescent="0.25">
      <c r="A25" s="370"/>
      <c r="B25" s="373"/>
      <c r="C25" s="516"/>
      <c r="D25" s="514"/>
      <c r="E25" s="253" t="s">
        <v>354</v>
      </c>
      <c r="F25" s="253">
        <v>140</v>
      </c>
      <c r="G25" s="253"/>
      <c r="H25" s="253"/>
    </row>
    <row r="26" spans="1:8" x14ac:dyDescent="0.25">
      <c r="A26" s="370"/>
      <c r="B26" s="373"/>
      <c r="C26" s="516"/>
      <c r="D26" s="513">
        <v>2</v>
      </c>
      <c r="E26" s="253" t="s">
        <v>352</v>
      </c>
      <c r="F26" s="253">
        <v>270</v>
      </c>
      <c r="G26" s="253"/>
      <c r="H26" s="253"/>
    </row>
    <row r="27" spans="1:8" x14ac:dyDescent="0.25">
      <c r="A27" s="370"/>
      <c r="B27" s="372"/>
      <c r="C27" s="517"/>
      <c r="D27" s="514"/>
      <c r="E27" s="253" t="s">
        <v>354</v>
      </c>
      <c r="F27" s="253">
        <v>180</v>
      </c>
      <c r="G27" s="253"/>
      <c r="H27" s="253"/>
    </row>
    <row r="28" spans="1:8" x14ac:dyDescent="0.25">
      <c r="A28" s="370"/>
      <c r="B28" s="371"/>
      <c r="C28" s="515" t="s">
        <v>357</v>
      </c>
      <c r="D28" s="513">
        <v>1</v>
      </c>
      <c r="E28" s="253" t="s">
        <v>356</v>
      </c>
      <c r="F28" s="253">
        <v>180</v>
      </c>
      <c r="G28" s="253"/>
      <c r="H28" s="253"/>
    </row>
    <row r="29" spans="1:8" x14ac:dyDescent="0.25">
      <c r="A29" s="370"/>
      <c r="B29" s="373"/>
      <c r="C29" s="516"/>
      <c r="D29" s="518"/>
      <c r="E29" s="253" t="s">
        <v>352</v>
      </c>
      <c r="F29" s="253">
        <v>160</v>
      </c>
      <c r="G29" s="253"/>
      <c r="H29" s="253"/>
    </row>
    <row r="30" spans="1:8" x14ac:dyDescent="0.25">
      <c r="A30" s="370"/>
      <c r="B30" s="373"/>
      <c r="C30" s="516"/>
      <c r="D30" s="514"/>
      <c r="E30" s="253" t="s">
        <v>354</v>
      </c>
      <c r="F30" s="253">
        <v>130</v>
      </c>
      <c r="G30" s="253"/>
      <c r="H30" s="253"/>
    </row>
    <row r="31" spans="1:8" x14ac:dyDescent="0.25">
      <c r="A31" s="370"/>
      <c r="B31" s="373"/>
      <c r="C31" s="516"/>
      <c r="D31" s="513">
        <v>2</v>
      </c>
      <c r="E31" s="253" t="s">
        <v>352</v>
      </c>
      <c r="F31" s="253">
        <v>190</v>
      </c>
      <c r="G31" s="253"/>
      <c r="H31" s="253"/>
    </row>
    <row r="32" spans="1:8" x14ac:dyDescent="0.25">
      <c r="A32" s="319"/>
      <c r="B32" s="372"/>
      <c r="C32" s="517"/>
      <c r="D32" s="514"/>
      <c r="E32" s="253" t="s">
        <v>354</v>
      </c>
      <c r="F32" s="253">
        <v>160</v>
      </c>
      <c r="G32" s="253"/>
      <c r="H32" s="253"/>
    </row>
    <row r="33" spans="1:8" x14ac:dyDescent="0.25">
      <c r="A33" s="513" t="s">
        <v>358</v>
      </c>
      <c r="B33" s="254"/>
      <c r="C33" s="369">
        <v>220</v>
      </c>
      <c r="D33" s="253" t="s">
        <v>168</v>
      </c>
      <c r="E33" s="253" t="s">
        <v>168</v>
      </c>
      <c r="F33" s="253">
        <v>3000</v>
      </c>
      <c r="G33" s="253"/>
      <c r="H33" s="253"/>
    </row>
    <row r="34" spans="1:8" x14ac:dyDescent="0.25">
      <c r="A34" s="514"/>
      <c r="B34" s="254"/>
      <c r="C34" s="369">
        <v>110</v>
      </c>
      <c r="D34" s="253" t="s">
        <v>168</v>
      </c>
      <c r="E34" s="253" t="s">
        <v>168</v>
      </c>
      <c r="F34" s="253">
        <v>2300</v>
      </c>
      <c r="G34" s="253"/>
      <c r="H34" s="253"/>
    </row>
    <row r="35" spans="1:8" x14ac:dyDescent="0.25">
      <c r="A35" s="374"/>
      <c r="B35" s="375"/>
      <c r="C35" s="375" t="s">
        <v>359</v>
      </c>
      <c r="D35" s="376"/>
      <c r="E35" s="376"/>
      <c r="F35" s="376"/>
      <c r="G35" s="376"/>
      <c r="H35" s="317"/>
    </row>
    <row r="36" spans="1:8" x14ac:dyDescent="0.25">
      <c r="A36" s="370"/>
      <c r="B36" s="371"/>
      <c r="C36" s="515">
        <v>35</v>
      </c>
      <c r="D36" s="513">
        <v>1</v>
      </c>
      <c r="E36" s="253" t="s">
        <v>356</v>
      </c>
      <c r="F36" s="253">
        <v>170</v>
      </c>
      <c r="G36" s="253"/>
      <c r="H36" s="253"/>
    </row>
    <row r="37" spans="1:8" x14ac:dyDescent="0.25">
      <c r="A37" s="370"/>
      <c r="B37" s="373"/>
      <c r="C37" s="516"/>
      <c r="D37" s="518"/>
      <c r="E37" s="253" t="s">
        <v>352</v>
      </c>
      <c r="F37" s="253">
        <v>140</v>
      </c>
      <c r="G37" s="253"/>
      <c r="H37" s="253"/>
    </row>
    <row r="38" spans="1:8" x14ac:dyDescent="0.25">
      <c r="A38" s="370"/>
      <c r="B38" s="373"/>
      <c r="C38" s="516"/>
      <c r="D38" s="514"/>
      <c r="E38" s="253" t="s">
        <v>354</v>
      </c>
      <c r="F38" s="253">
        <v>120</v>
      </c>
      <c r="G38" s="253"/>
      <c r="H38" s="253"/>
    </row>
    <row r="39" spans="1:8" x14ac:dyDescent="0.25">
      <c r="A39" s="370" t="s">
        <v>355</v>
      </c>
      <c r="B39" s="373"/>
      <c r="C39" s="516"/>
      <c r="D39" s="513">
        <v>2</v>
      </c>
      <c r="E39" s="253" t="s">
        <v>352</v>
      </c>
      <c r="F39" s="253">
        <v>180</v>
      </c>
      <c r="G39" s="253"/>
      <c r="H39" s="253"/>
    </row>
    <row r="40" spans="1:8" x14ac:dyDescent="0.25">
      <c r="A40" s="370"/>
      <c r="B40" s="372"/>
      <c r="C40" s="517"/>
      <c r="D40" s="514"/>
      <c r="E40" s="253" t="s">
        <v>354</v>
      </c>
      <c r="F40" s="253">
        <v>150</v>
      </c>
      <c r="G40" s="253"/>
      <c r="H40" s="253"/>
    </row>
    <row r="41" spans="1:8" x14ac:dyDescent="0.25">
      <c r="A41" s="370"/>
      <c r="B41" s="371"/>
      <c r="C41" s="519" t="s">
        <v>360</v>
      </c>
      <c r="D41" s="513" t="s">
        <v>168</v>
      </c>
      <c r="E41" s="377" t="s">
        <v>356</v>
      </c>
      <c r="F41" s="253">
        <v>160</v>
      </c>
      <c r="G41" s="378"/>
      <c r="H41" s="378"/>
    </row>
    <row r="42" spans="1:8" ht="31.5" x14ac:dyDescent="0.25">
      <c r="A42" s="370"/>
      <c r="B42" s="373"/>
      <c r="C42" s="520"/>
      <c r="D42" s="518"/>
      <c r="E42" s="377" t="s">
        <v>361</v>
      </c>
      <c r="F42" s="378">
        <v>140</v>
      </c>
      <c r="G42" s="253"/>
      <c r="H42" s="253"/>
    </row>
    <row r="43" spans="1:8" ht="31.5" x14ac:dyDescent="0.25">
      <c r="A43" s="319"/>
      <c r="B43" s="372"/>
      <c r="C43" s="521"/>
      <c r="D43" s="514"/>
      <c r="E43" s="377" t="s">
        <v>362</v>
      </c>
      <c r="F43" s="378">
        <v>110</v>
      </c>
      <c r="G43" s="378"/>
      <c r="H43" s="378"/>
    </row>
    <row r="44" spans="1:8" x14ac:dyDescent="0.25">
      <c r="A44" s="253">
        <v>1</v>
      </c>
      <c r="B44" s="522">
        <v>2</v>
      </c>
      <c r="C44" s="523"/>
      <c r="D44" s="253">
        <v>3</v>
      </c>
      <c r="E44" s="253">
        <v>4</v>
      </c>
      <c r="F44" s="253">
        <v>5</v>
      </c>
      <c r="G44" s="253">
        <v>6</v>
      </c>
      <c r="H44" s="253" t="s">
        <v>351</v>
      </c>
    </row>
    <row r="45" spans="1:8" x14ac:dyDescent="0.25">
      <c r="A45" s="513" t="s">
        <v>358</v>
      </c>
      <c r="B45" s="254"/>
      <c r="C45" s="369" t="s">
        <v>363</v>
      </c>
      <c r="D45" s="253" t="s">
        <v>168</v>
      </c>
      <c r="E45" s="253" t="s">
        <v>168</v>
      </c>
      <c r="F45" s="253">
        <v>470</v>
      </c>
      <c r="G45" s="253"/>
      <c r="H45" s="253"/>
    </row>
    <row r="46" spans="1:8" x14ac:dyDescent="0.25">
      <c r="A46" s="514"/>
      <c r="B46" s="254"/>
      <c r="C46" s="379" t="s">
        <v>364</v>
      </c>
      <c r="D46" s="253" t="s">
        <v>168</v>
      </c>
      <c r="E46" s="253" t="s">
        <v>168</v>
      </c>
      <c r="F46" s="253">
        <v>350</v>
      </c>
      <c r="G46" s="253"/>
      <c r="H46" s="253"/>
    </row>
    <row r="47" spans="1:8" x14ac:dyDescent="0.25">
      <c r="A47" s="374"/>
      <c r="B47" s="375"/>
      <c r="C47" s="375" t="s">
        <v>365</v>
      </c>
      <c r="D47" s="376"/>
      <c r="E47" s="376"/>
      <c r="F47" s="376"/>
      <c r="G47" s="376"/>
      <c r="H47" s="317"/>
    </row>
    <row r="48" spans="1:8" x14ac:dyDescent="0.25">
      <c r="A48" s="370"/>
      <c r="B48" s="371"/>
      <c r="C48" s="519" t="s">
        <v>201</v>
      </c>
      <c r="D48" s="513" t="s">
        <v>168</v>
      </c>
      <c r="E48" s="377" t="s">
        <v>356</v>
      </c>
      <c r="F48" s="253">
        <v>260</v>
      </c>
      <c r="G48" s="378"/>
      <c r="H48" s="378"/>
    </row>
    <row r="49" spans="1:8" ht="31.5" x14ac:dyDescent="0.25">
      <c r="A49" s="370" t="s">
        <v>355</v>
      </c>
      <c r="B49" s="373"/>
      <c r="C49" s="520"/>
      <c r="D49" s="518"/>
      <c r="E49" s="377" t="s">
        <v>361</v>
      </c>
      <c r="F49" s="378">
        <v>220</v>
      </c>
      <c r="G49" s="253"/>
      <c r="H49" s="253"/>
    </row>
    <row r="50" spans="1:8" ht="31.5" x14ac:dyDescent="0.25">
      <c r="A50" s="319"/>
      <c r="B50" s="372"/>
      <c r="C50" s="521"/>
      <c r="D50" s="514"/>
      <c r="E50" s="377" t="s">
        <v>362</v>
      </c>
      <c r="F50" s="378">
        <v>150</v>
      </c>
      <c r="G50" s="378"/>
      <c r="H50" s="378"/>
    </row>
    <row r="51" spans="1:8" x14ac:dyDescent="0.25">
      <c r="A51" s="319" t="s">
        <v>358</v>
      </c>
      <c r="B51" s="254"/>
      <c r="C51" s="380" t="s">
        <v>366</v>
      </c>
      <c r="D51" s="253" t="s">
        <v>168</v>
      </c>
      <c r="E51" s="253"/>
      <c r="F51" s="253">
        <v>270</v>
      </c>
      <c r="G51" s="253"/>
      <c r="H51" s="253"/>
    </row>
    <row r="52" spans="1:8" x14ac:dyDescent="0.25">
      <c r="A52" s="374"/>
      <c r="B52" s="375"/>
      <c r="C52" s="375" t="s">
        <v>367</v>
      </c>
      <c r="D52" s="376"/>
      <c r="E52" s="376"/>
      <c r="F52" s="376"/>
      <c r="G52" s="376"/>
      <c r="H52" s="317"/>
    </row>
    <row r="54" spans="1:8" ht="3" customHeight="1" x14ac:dyDescent="0.25"/>
    <row r="55" spans="1:8" s="258" customFormat="1" ht="15" x14ac:dyDescent="0.25">
      <c r="A55" s="511" t="s">
        <v>368</v>
      </c>
      <c r="B55" s="512"/>
      <c r="C55" s="512"/>
      <c r="D55" s="512"/>
      <c r="E55" s="512"/>
      <c r="F55" s="512"/>
      <c r="G55" s="512"/>
      <c r="H55" s="512"/>
    </row>
    <row r="56" spans="1:8" s="258" customFormat="1" ht="29.25" customHeight="1" x14ac:dyDescent="0.25">
      <c r="A56" s="511" t="s">
        <v>369</v>
      </c>
      <c r="B56" s="512"/>
      <c r="C56" s="512"/>
      <c r="D56" s="512"/>
      <c r="E56" s="512"/>
      <c r="F56" s="512"/>
      <c r="G56" s="512"/>
      <c r="H56" s="512"/>
    </row>
    <row r="57" spans="1:8" s="258" customFormat="1" ht="15" x14ac:dyDescent="0.25">
      <c r="A57" s="511" t="s">
        <v>370</v>
      </c>
      <c r="B57" s="512"/>
      <c r="C57" s="512"/>
      <c r="D57" s="512"/>
      <c r="E57" s="512"/>
      <c r="F57" s="512"/>
      <c r="G57" s="512"/>
      <c r="H57" s="512"/>
    </row>
    <row r="58" spans="1:8" s="258" customFormat="1" ht="15" x14ac:dyDescent="0.25">
      <c r="A58" s="511" t="s">
        <v>371</v>
      </c>
      <c r="B58" s="512"/>
      <c r="C58" s="512"/>
      <c r="D58" s="512"/>
      <c r="E58" s="512"/>
      <c r="F58" s="512"/>
      <c r="G58" s="512"/>
      <c r="H58" s="512"/>
    </row>
    <row r="59" spans="1:8" s="258" customFormat="1" ht="15" x14ac:dyDescent="0.25">
      <c r="A59" s="511" t="s">
        <v>372</v>
      </c>
      <c r="B59" s="512"/>
      <c r="C59" s="512"/>
      <c r="D59" s="512"/>
      <c r="E59" s="512"/>
      <c r="F59" s="512"/>
      <c r="G59" s="512"/>
      <c r="H59" s="512"/>
    </row>
    <row r="60" spans="1:8" s="258" customFormat="1" ht="29.25" customHeight="1" x14ac:dyDescent="0.25">
      <c r="A60" s="511" t="s">
        <v>373</v>
      </c>
      <c r="B60" s="512"/>
      <c r="C60" s="512"/>
      <c r="D60" s="512"/>
      <c r="E60" s="512"/>
      <c r="F60" s="512"/>
      <c r="G60" s="512"/>
      <c r="H60" s="512"/>
    </row>
    <row r="61" spans="1:8" s="258" customFormat="1" ht="15" x14ac:dyDescent="0.25">
      <c r="A61" s="511" t="s">
        <v>374</v>
      </c>
      <c r="B61" s="512"/>
      <c r="C61" s="512"/>
      <c r="D61" s="512"/>
      <c r="E61" s="512"/>
      <c r="F61" s="512"/>
      <c r="G61" s="512"/>
      <c r="H61" s="512"/>
    </row>
    <row r="62" spans="1:8" ht="3" customHeight="1" x14ac:dyDescent="0.25"/>
  </sheetData>
  <mergeCells count="38">
    <mergeCell ref="A12:A13"/>
    <mergeCell ref="B12:C13"/>
    <mergeCell ref="D12:D13"/>
    <mergeCell ref="E12:E13"/>
    <mergeCell ref="A5:H5"/>
    <mergeCell ref="A6:H6"/>
    <mergeCell ref="A8:H8"/>
    <mergeCell ref="A9:H9"/>
    <mergeCell ref="A10:H10"/>
    <mergeCell ref="B14:C14"/>
    <mergeCell ref="C17:C18"/>
    <mergeCell ref="D17:D18"/>
    <mergeCell ref="C19:C22"/>
    <mergeCell ref="D19:D20"/>
    <mergeCell ref="D21:D22"/>
    <mergeCell ref="C23:C27"/>
    <mergeCell ref="D23:D25"/>
    <mergeCell ref="D26:D27"/>
    <mergeCell ref="C28:C32"/>
    <mergeCell ref="D28:D30"/>
    <mergeCell ref="D31:D32"/>
    <mergeCell ref="A56:H56"/>
    <mergeCell ref="A33:A34"/>
    <mergeCell ref="C36:C40"/>
    <mergeCell ref="D36:D38"/>
    <mergeCell ref="D39:D40"/>
    <mergeCell ref="C41:C43"/>
    <mergeCell ref="D41:D43"/>
    <mergeCell ref="B44:C44"/>
    <mergeCell ref="A45:A46"/>
    <mergeCell ref="C48:C50"/>
    <mergeCell ref="D48:D50"/>
    <mergeCell ref="A55:H55"/>
    <mergeCell ref="A57:H57"/>
    <mergeCell ref="A58:H58"/>
    <mergeCell ref="A59:H59"/>
    <mergeCell ref="A60:H60"/>
    <mergeCell ref="A61:H61"/>
  </mergeCells>
  <pageMargins left="0.78740157480314965" right="0.31496062992125984" top="0.59055118110236227" bottom="0.31496062992125984" header="0.19685039370078741" footer="0.19685039370078741"/>
  <pageSetup paperSize="9" scale="73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1" manualBreakCount="1">
    <brk id="43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7C09B-E603-414A-A539-95D06BFE67A2}">
  <sheetPr>
    <pageSetUpPr fitToPage="1"/>
  </sheetPr>
  <dimension ref="A1:G66"/>
  <sheetViews>
    <sheetView view="pageBreakPreview" zoomScaleNormal="100" workbookViewId="0">
      <selection activeCell="G2" sqref="G2"/>
    </sheetView>
  </sheetViews>
  <sheetFormatPr defaultRowHeight="15.75" x14ac:dyDescent="0.25"/>
  <cols>
    <col min="1" max="1" width="5.7109375" style="250" customWidth="1"/>
    <col min="2" max="2" width="23.140625" style="250" customWidth="1"/>
    <col min="3" max="3" width="14" style="250" customWidth="1"/>
    <col min="4" max="4" width="10.5703125" style="250" customWidth="1"/>
    <col min="5" max="5" width="14" style="250" customWidth="1"/>
    <col min="6" max="6" width="12.5703125" style="250" customWidth="1"/>
    <col min="7" max="7" width="12.28515625" style="250" customWidth="1"/>
    <col min="8" max="256" width="9.140625" style="250"/>
    <col min="257" max="257" width="5.7109375" style="250" customWidth="1"/>
    <col min="258" max="258" width="23.140625" style="250" customWidth="1"/>
    <col min="259" max="259" width="14" style="250" customWidth="1"/>
    <col min="260" max="260" width="10.5703125" style="250" customWidth="1"/>
    <col min="261" max="261" width="14" style="250" customWidth="1"/>
    <col min="262" max="262" width="12.5703125" style="250" customWidth="1"/>
    <col min="263" max="263" width="12.28515625" style="250" customWidth="1"/>
    <col min="264" max="512" width="9.140625" style="250"/>
    <col min="513" max="513" width="5.7109375" style="250" customWidth="1"/>
    <col min="514" max="514" width="23.140625" style="250" customWidth="1"/>
    <col min="515" max="515" width="14" style="250" customWidth="1"/>
    <col min="516" max="516" width="10.5703125" style="250" customWidth="1"/>
    <col min="517" max="517" width="14" style="250" customWidth="1"/>
    <col min="518" max="518" width="12.5703125" style="250" customWidth="1"/>
    <col min="519" max="519" width="12.28515625" style="250" customWidth="1"/>
    <col min="520" max="768" width="9.140625" style="250"/>
    <col min="769" max="769" width="5.7109375" style="250" customWidth="1"/>
    <col min="770" max="770" width="23.140625" style="250" customWidth="1"/>
    <col min="771" max="771" width="14" style="250" customWidth="1"/>
    <col min="772" max="772" width="10.5703125" style="250" customWidth="1"/>
    <col min="773" max="773" width="14" style="250" customWidth="1"/>
    <col min="774" max="774" width="12.5703125" style="250" customWidth="1"/>
    <col min="775" max="775" width="12.28515625" style="250" customWidth="1"/>
    <col min="776" max="1024" width="9.140625" style="250"/>
    <col min="1025" max="1025" width="5.7109375" style="250" customWidth="1"/>
    <col min="1026" max="1026" width="23.140625" style="250" customWidth="1"/>
    <col min="1027" max="1027" width="14" style="250" customWidth="1"/>
    <col min="1028" max="1028" width="10.5703125" style="250" customWidth="1"/>
    <col min="1029" max="1029" width="14" style="250" customWidth="1"/>
    <col min="1030" max="1030" width="12.5703125" style="250" customWidth="1"/>
    <col min="1031" max="1031" width="12.28515625" style="250" customWidth="1"/>
    <col min="1032" max="1280" width="9.140625" style="250"/>
    <col min="1281" max="1281" width="5.7109375" style="250" customWidth="1"/>
    <col min="1282" max="1282" width="23.140625" style="250" customWidth="1"/>
    <col min="1283" max="1283" width="14" style="250" customWidth="1"/>
    <col min="1284" max="1284" width="10.5703125" style="250" customWidth="1"/>
    <col min="1285" max="1285" width="14" style="250" customWidth="1"/>
    <col min="1286" max="1286" width="12.5703125" style="250" customWidth="1"/>
    <col min="1287" max="1287" width="12.28515625" style="250" customWidth="1"/>
    <col min="1288" max="1536" width="9.140625" style="250"/>
    <col min="1537" max="1537" width="5.7109375" style="250" customWidth="1"/>
    <col min="1538" max="1538" width="23.140625" style="250" customWidth="1"/>
    <col min="1539" max="1539" width="14" style="250" customWidth="1"/>
    <col min="1540" max="1540" width="10.5703125" style="250" customWidth="1"/>
    <col min="1541" max="1541" width="14" style="250" customWidth="1"/>
    <col min="1542" max="1542" width="12.5703125" style="250" customWidth="1"/>
    <col min="1543" max="1543" width="12.28515625" style="250" customWidth="1"/>
    <col min="1544" max="1792" width="9.140625" style="250"/>
    <col min="1793" max="1793" width="5.7109375" style="250" customWidth="1"/>
    <col min="1794" max="1794" width="23.140625" style="250" customWidth="1"/>
    <col min="1795" max="1795" width="14" style="250" customWidth="1"/>
    <col min="1796" max="1796" width="10.5703125" style="250" customWidth="1"/>
    <col min="1797" max="1797" width="14" style="250" customWidth="1"/>
    <col min="1798" max="1798" width="12.5703125" style="250" customWidth="1"/>
    <col min="1799" max="1799" width="12.28515625" style="250" customWidth="1"/>
    <col min="1800" max="2048" width="9.140625" style="250"/>
    <col min="2049" max="2049" width="5.7109375" style="250" customWidth="1"/>
    <col min="2050" max="2050" width="23.140625" style="250" customWidth="1"/>
    <col min="2051" max="2051" width="14" style="250" customWidth="1"/>
    <col min="2052" max="2052" width="10.5703125" style="250" customWidth="1"/>
    <col min="2053" max="2053" width="14" style="250" customWidth="1"/>
    <col min="2054" max="2054" width="12.5703125" style="250" customWidth="1"/>
    <col min="2055" max="2055" width="12.28515625" style="250" customWidth="1"/>
    <col min="2056" max="2304" width="9.140625" style="250"/>
    <col min="2305" max="2305" width="5.7109375" style="250" customWidth="1"/>
    <col min="2306" max="2306" width="23.140625" style="250" customWidth="1"/>
    <col min="2307" max="2307" width="14" style="250" customWidth="1"/>
    <col min="2308" max="2308" width="10.5703125" style="250" customWidth="1"/>
    <col min="2309" max="2309" width="14" style="250" customWidth="1"/>
    <col min="2310" max="2310" width="12.5703125" style="250" customWidth="1"/>
    <col min="2311" max="2311" width="12.28515625" style="250" customWidth="1"/>
    <col min="2312" max="2560" width="9.140625" style="250"/>
    <col min="2561" max="2561" width="5.7109375" style="250" customWidth="1"/>
    <col min="2562" max="2562" width="23.140625" style="250" customWidth="1"/>
    <col min="2563" max="2563" width="14" style="250" customWidth="1"/>
    <col min="2564" max="2564" width="10.5703125" style="250" customWidth="1"/>
    <col min="2565" max="2565" width="14" style="250" customWidth="1"/>
    <col min="2566" max="2566" width="12.5703125" style="250" customWidth="1"/>
    <col min="2567" max="2567" width="12.28515625" style="250" customWidth="1"/>
    <col min="2568" max="2816" width="9.140625" style="250"/>
    <col min="2817" max="2817" width="5.7109375" style="250" customWidth="1"/>
    <col min="2818" max="2818" width="23.140625" style="250" customWidth="1"/>
    <col min="2819" max="2819" width="14" style="250" customWidth="1"/>
    <col min="2820" max="2820" width="10.5703125" style="250" customWidth="1"/>
    <col min="2821" max="2821" width="14" style="250" customWidth="1"/>
    <col min="2822" max="2822" width="12.5703125" style="250" customWidth="1"/>
    <col min="2823" max="2823" width="12.28515625" style="250" customWidth="1"/>
    <col min="2824" max="3072" width="9.140625" style="250"/>
    <col min="3073" max="3073" width="5.7109375" style="250" customWidth="1"/>
    <col min="3074" max="3074" width="23.140625" style="250" customWidth="1"/>
    <col min="3075" max="3075" width="14" style="250" customWidth="1"/>
    <col min="3076" max="3076" width="10.5703125" style="250" customWidth="1"/>
    <col min="3077" max="3077" width="14" style="250" customWidth="1"/>
    <col min="3078" max="3078" width="12.5703125" style="250" customWidth="1"/>
    <col min="3079" max="3079" width="12.28515625" style="250" customWidth="1"/>
    <col min="3080" max="3328" width="9.140625" style="250"/>
    <col min="3329" max="3329" width="5.7109375" style="250" customWidth="1"/>
    <col min="3330" max="3330" width="23.140625" style="250" customWidth="1"/>
    <col min="3331" max="3331" width="14" style="250" customWidth="1"/>
    <col min="3332" max="3332" width="10.5703125" style="250" customWidth="1"/>
    <col min="3333" max="3333" width="14" style="250" customWidth="1"/>
    <col min="3334" max="3334" width="12.5703125" style="250" customWidth="1"/>
    <col min="3335" max="3335" width="12.28515625" style="250" customWidth="1"/>
    <col min="3336" max="3584" width="9.140625" style="250"/>
    <col min="3585" max="3585" width="5.7109375" style="250" customWidth="1"/>
    <col min="3586" max="3586" width="23.140625" style="250" customWidth="1"/>
    <col min="3587" max="3587" width="14" style="250" customWidth="1"/>
    <col min="3588" max="3588" width="10.5703125" style="250" customWidth="1"/>
    <col min="3589" max="3589" width="14" style="250" customWidth="1"/>
    <col min="3590" max="3590" width="12.5703125" style="250" customWidth="1"/>
    <col min="3591" max="3591" width="12.28515625" style="250" customWidth="1"/>
    <col min="3592" max="3840" width="9.140625" style="250"/>
    <col min="3841" max="3841" width="5.7109375" style="250" customWidth="1"/>
    <col min="3842" max="3842" width="23.140625" style="250" customWidth="1"/>
    <col min="3843" max="3843" width="14" style="250" customWidth="1"/>
    <col min="3844" max="3844" width="10.5703125" style="250" customWidth="1"/>
    <col min="3845" max="3845" width="14" style="250" customWidth="1"/>
    <col min="3846" max="3846" width="12.5703125" style="250" customWidth="1"/>
    <col min="3847" max="3847" width="12.28515625" style="250" customWidth="1"/>
    <col min="3848" max="4096" width="9.140625" style="250"/>
    <col min="4097" max="4097" width="5.7109375" style="250" customWidth="1"/>
    <col min="4098" max="4098" width="23.140625" style="250" customWidth="1"/>
    <col min="4099" max="4099" width="14" style="250" customWidth="1"/>
    <col min="4100" max="4100" width="10.5703125" style="250" customWidth="1"/>
    <col min="4101" max="4101" width="14" style="250" customWidth="1"/>
    <col min="4102" max="4102" width="12.5703125" style="250" customWidth="1"/>
    <col min="4103" max="4103" width="12.28515625" style="250" customWidth="1"/>
    <col min="4104" max="4352" width="9.140625" style="250"/>
    <col min="4353" max="4353" width="5.7109375" style="250" customWidth="1"/>
    <col min="4354" max="4354" width="23.140625" style="250" customWidth="1"/>
    <col min="4355" max="4355" width="14" style="250" customWidth="1"/>
    <col min="4356" max="4356" width="10.5703125" style="250" customWidth="1"/>
    <col min="4357" max="4357" width="14" style="250" customWidth="1"/>
    <col min="4358" max="4358" width="12.5703125" style="250" customWidth="1"/>
    <col min="4359" max="4359" width="12.28515625" style="250" customWidth="1"/>
    <col min="4360" max="4608" width="9.140625" style="250"/>
    <col min="4609" max="4609" width="5.7109375" style="250" customWidth="1"/>
    <col min="4610" max="4610" width="23.140625" style="250" customWidth="1"/>
    <col min="4611" max="4611" width="14" style="250" customWidth="1"/>
    <col min="4612" max="4612" width="10.5703125" style="250" customWidth="1"/>
    <col min="4613" max="4613" width="14" style="250" customWidth="1"/>
    <col min="4614" max="4614" width="12.5703125" style="250" customWidth="1"/>
    <col min="4615" max="4615" width="12.28515625" style="250" customWidth="1"/>
    <col min="4616" max="4864" width="9.140625" style="250"/>
    <col min="4865" max="4865" width="5.7109375" style="250" customWidth="1"/>
    <col min="4866" max="4866" width="23.140625" style="250" customWidth="1"/>
    <col min="4867" max="4867" width="14" style="250" customWidth="1"/>
    <col min="4868" max="4868" width="10.5703125" style="250" customWidth="1"/>
    <col min="4869" max="4869" width="14" style="250" customWidth="1"/>
    <col min="4870" max="4870" width="12.5703125" style="250" customWidth="1"/>
    <col min="4871" max="4871" width="12.28515625" style="250" customWidth="1"/>
    <col min="4872" max="5120" width="9.140625" style="250"/>
    <col min="5121" max="5121" width="5.7109375" style="250" customWidth="1"/>
    <col min="5122" max="5122" width="23.140625" style="250" customWidth="1"/>
    <col min="5123" max="5123" width="14" style="250" customWidth="1"/>
    <col min="5124" max="5124" width="10.5703125" style="250" customWidth="1"/>
    <col min="5125" max="5125" width="14" style="250" customWidth="1"/>
    <col min="5126" max="5126" width="12.5703125" style="250" customWidth="1"/>
    <col min="5127" max="5127" width="12.28515625" style="250" customWidth="1"/>
    <col min="5128" max="5376" width="9.140625" style="250"/>
    <col min="5377" max="5377" width="5.7109375" style="250" customWidth="1"/>
    <col min="5378" max="5378" width="23.140625" style="250" customWidth="1"/>
    <col min="5379" max="5379" width="14" style="250" customWidth="1"/>
    <col min="5380" max="5380" width="10.5703125" style="250" customWidth="1"/>
    <col min="5381" max="5381" width="14" style="250" customWidth="1"/>
    <col min="5382" max="5382" width="12.5703125" style="250" customWidth="1"/>
    <col min="5383" max="5383" width="12.28515625" style="250" customWidth="1"/>
    <col min="5384" max="5632" width="9.140625" style="250"/>
    <col min="5633" max="5633" width="5.7109375" style="250" customWidth="1"/>
    <col min="5634" max="5634" width="23.140625" style="250" customWidth="1"/>
    <col min="5635" max="5635" width="14" style="250" customWidth="1"/>
    <col min="5636" max="5636" width="10.5703125" style="250" customWidth="1"/>
    <col min="5637" max="5637" width="14" style="250" customWidth="1"/>
    <col min="5638" max="5638" width="12.5703125" style="250" customWidth="1"/>
    <col min="5639" max="5639" width="12.28515625" style="250" customWidth="1"/>
    <col min="5640" max="5888" width="9.140625" style="250"/>
    <col min="5889" max="5889" width="5.7109375" style="250" customWidth="1"/>
    <col min="5890" max="5890" width="23.140625" style="250" customWidth="1"/>
    <col min="5891" max="5891" width="14" style="250" customWidth="1"/>
    <col min="5892" max="5892" width="10.5703125" style="250" customWidth="1"/>
    <col min="5893" max="5893" width="14" style="250" customWidth="1"/>
    <col min="5894" max="5894" width="12.5703125" style="250" customWidth="1"/>
    <col min="5895" max="5895" width="12.28515625" style="250" customWidth="1"/>
    <col min="5896" max="6144" width="9.140625" style="250"/>
    <col min="6145" max="6145" width="5.7109375" style="250" customWidth="1"/>
    <col min="6146" max="6146" width="23.140625" style="250" customWidth="1"/>
    <col min="6147" max="6147" width="14" style="250" customWidth="1"/>
    <col min="6148" max="6148" width="10.5703125" style="250" customWidth="1"/>
    <col min="6149" max="6149" width="14" style="250" customWidth="1"/>
    <col min="6150" max="6150" width="12.5703125" style="250" customWidth="1"/>
    <col min="6151" max="6151" width="12.28515625" style="250" customWidth="1"/>
    <col min="6152" max="6400" width="9.140625" style="250"/>
    <col min="6401" max="6401" width="5.7109375" style="250" customWidth="1"/>
    <col min="6402" max="6402" width="23.140625" style="250" customWidth="1"/>
    <col min="6403" max="6403" width="14" style="250" customWidth="1"/>
    <col min="6404" max="6404" width="10.5703125" style="250" customWidth="1"/>
    <col min="6405" max="6405" width="14" style="250" customWidth="1"/>
    <col min="6406" max="6406" width="12.5703125" style="250" customWidth="1"/>
    <col min="6407" max="6407" width="12.28515625" style="250" customWidth="1"/>
    <col min="6408" max="6656" width="9.140625" style="250"/>
    <col min="6657" max="6657" width="5.7109375" style="250" customWidth="1"/>
    <col min="6658" max="6658" width="23.140625" style="250" customWidth="1"/>
    <col min="6659" max="6659" width="14" style="250" customWidth="1"/>
    <col min="6660" max="6660" width="10.5703125" style="250" customWidth="1"/>
    <col min="6661" max="6661" width="14" style="250" customWidth="1"/>
    <col min="6662" max="6662" width="12.5703125" style="250" customWidth="1"/>
    <col min="6663" max="6663" width="12.28515625" style="250" customWidth="1"/>
    <col min="6664" max="6912" width="9.140625" style="250"/>
    <col min="6913" max="6913" width="5.7109375" style="250" customWidth="1"/>
    <col min="6914" max="6914" width="23.140625" style="250" customWidth="1"/>
    <col min="6915" max="6915" width="14" style="250" customWidth="1"/>
    <col min="6916" max="6916" width="10.5703125" style="250" customWidth="1"/>
    <col min="6917" max="6917" width="14" style="250" customWidth="1"/>
    <col min="6918" max="6918" width="12.5703125" style="250" customWidth="1"/>
    <col min="6919" max="6919" width="12.28515625" style="250" customWidth="1"/>
    <col min="6920" max="7168" width="9.140625" style="250"/>
    <col min="7169" max="7169" width="5.7109375" style="250" customWidth="1"/>
    <col min="7170" max="7170" width="23.140625" style="250" customWidth="1"/>
    <col min="7171" max="7171" width="14" style="250" customWidth="1"/>
    <col min="7172" max="7172" width="10.5703125" style="250" customWidth="1"/>
    <col min="7173" max="7173" width="14" style="250" customWidth="1"/>
    <col min="7174" max="7174" width="12.5703125" style="250" customWidth="1"/>
    <col min="7175" max="7175" width="12.28515625" style="250" customWidth="1"/>
    <col min="7176" max="7424" width="9.140625" style="250"/>
    <col min="7425" max="7425" width="5.7109375" style="250" customWidth="1"/>
    <col min="7426" max="7426" width="23.140625" style="250" customWidth="1"/>
    <col min="7427" max="7427" width="14" style="250" customWidth="1"/>
    <col min="7428" max="7428" width="10.5703125" style="250" customWidth="1"/>
    <col min="7429" max="7429" width="14" style="250" customWidth="1"/>
    <col min="7430" max="7430" width="12.5703125" style="250" customWidth="1"/>
    <col min="7431" max="7431" width="12.28515625" style="250" customWidth="1"/>
    <col min="7432" max="7680" width="9.140625" style="250"/>
    <col min="7681" max="7681" width="5.7109375" style="250" customWidth="1"/>
    <col min="7682" max="7682" width="23.140625" style="250" customWidth="1"/>
    <col min="7683" max="7683" width="14" style="250" customWidth="1"/>
    <col min="7684" max="7684" width="10.5703125" style="250" customWidth="1"/>
    <col min="7685" max="7685" width="14" style="250" customWidth="1"/>
    <col min="7686" max="7686" width="12.5703125" style="250" customWidth="1"/>
    <col min="7687" max="7687" width="12.28515625" style="250" customWidth="1"/>
    <col min="7688" max="7936" width="9.140625" style="250"/>
    <col min="7937" max="7937" width="5.7109375" style="250" customWidth="1"/>
    <col min="7938" max="7938" width="23.140625" style="250" customWidth="1"/>
    <col min="7939" max="7939" width="14" style="250" customWidth="1"/>
    <col min="7940" max="7940" width="10.5703125" style="250" customWidth="1"/>
    <col min="7941" max="7941" width="14" style="250" customWidth="1"/>
    <col min="7942" max="7942" width="12.5703125" style="250" customWidth="1"/>
    <col min="7943" max="7943" width="12.28515625" style="250" customWidth="1"/>
    <col min="7944" max="8192" width="9.140625" style="250"/>
    <col min="8193" max="8193" width="5.7109375" style="250" customWidth="1"/>
    <col min="8194" max="8194" width="23.140625" style="250" customWidth="1"/>
    <col min="8195" max="8195" width="14" style="250" customWidth="1"/>
    <col min="8196" max="8196" width="10.5703125" style="250" customWidth="1"/>
    <col min="8197" max="8197" width="14" style="250" customWidth="1"/>
    <col min="8198" max="8198" width="12.5703125" style="250" customWidth="1"/>
    <col min="8199" max="8199" width="12.28515625" style="250" customWidth="1"/>
    <col min="8200" max="8448" width="9.140625" style="250"/>
    <col min="8449" max="8449" width="5.7109375" style="250" customWidth="1"/>
    <col min="8450" max="8450" width="23.140625" style="250" customWidth="1"/>
    <col min="8451" max="8451" width="14" style="250" customWidth="1"/>
    <col min="8452" max="8452" width="10.5703125" style="250" customWidth="1"/>
    <col min="8453" max="8453" width="14" style="250" customWidth="1"/>
    <col min="8454" max="8454" width="12.5703125" style="250" customWidth="1"/>
    <col min="8455" max="8455" width="12.28515625" style="250" customWidth="1"/>
    <col min="8456" max="8704" width="9.140625" style="250"/>
    <col min="8705" max="8705" width="5.7109375" style="250" customWidth="1"/>
    <col min="8706" max="8706" width="23.140625" style="250" customWidth="1"/>
    <col min="8707" max="8707" width="14" style="250" customWidth="1"/>
    <col min="8708" max="8708" width="10.5703125" style="250" customWidth="1"/>
    <col min="8709" max="8709" width="14" style="250" customWidth="1"/>
    <col min="8710" max="8710" width="12.5703125" style="250" customWidth="1"/>
    <col min="8711" max="8711" width="12.28515625" style="250" customWidth="1"/>
    <col min="8712" max="8960" width="9.140625" style="250"/>
    <col min="8961" max="8961" width="5.7109375" style="250" customWidth="1"/>
    <col min="8962" max="8962" width="23.140625" style="250" customWidth="1"/>
    <col min="8963" max="8963" width="14" style="250" customWidth="1"/>
    <col min="8964" max="8964" width="10.5703125" style="250" customWidth="1"/>
    <col min="8965" max="8965" width="14" style="250" customWidth="1"/>
    <col min="8966" max="8966" width="12.5703125" style="250" customWidth="1"/>
    <col min="8967" max="8967" width="12.28515625" style="250" customWidth="1"/>
    <col min="8968" max="9216" width="9.140625" style="250"/>
    <col min="9217" max="9217" width="5.7109375" style="250" customWidth="1"/>
    <col min="9218" max="9218" width="23.140625" style="250" customWidth="1"/>
    <col min="9219" max="9219" width="14" style="250" customWidth="1"/>
    <col min="9220" max="9220" width="10.5703125" style="250" customWidth="1"/>
    <col min="9221" max="9221" width="14" style="250" customWidth="1"/>
    <col min="9222" max="9222" width="12.5703125" style="250" customWidth="1"/>
    <col min="9223" max="9223" width="12.28515625" style="250" customWidth="1"/>
    <col min="9224" max="9472" width="9.140625" style="250"/>
    <col min="9473" max="9473" width="5.7109375" style="250" customWidth="1"/>
    <col min="9474" max="9474" width="23.140625" style="250" customWidth="1"/>
    <col min="9475" max="9475" width="14" style="250" customWidth="1"/>
    <col min="9476" max="9476" width="10.5703125" style="250" customWidth="1"/>
    <col min="9477" max="9477" width="14" style="250" customWidth="1"/>
    <col min="9478" max="9478" width="12.5703125" style="250" customWidth="1"/>
    <col min="9479" max="9479" width="12.28515625" style="250" customWidth="1"/>
    <col min="9480" max="9728" width="9.140625" style="250"/>
    <col min="9729" max="9729" width="5.7109375" style="250" customWidth="1"/>
    <col min="9730" max="9730" width="23.140625" style="250" customWidth="1"/>
    <col min="9731" max="9731" width="14" style="250" customWidth="1"/>
    <col min="9732" max="9732" width="10.5703125" style="250" customWidth="1"/>
    <col min="9733" max="9733" width="14" style="250" customWidth="1"/>
    <col min="9734" max="9734" width="12.5703125" style="250" customWidth="1"/>
    <col min="9735" max="9735" width="12.28515625" style="250" customWidth="1"/>
    <col min="9736" max="9984" width="9.140625" style="250"/>
    <col min="9985" max="9985" width="5.7109375" style="250" customWidth="1"/>
    <col min="9986" max="9986" width="23.140625" style="250" customWidth="1"/>
    <col min="9987" max="9987" width="14" style="250" customWidth="1"/>
    <col min="9988" max="9988" width="10.5703125" style="250" customWidth="1"/>
    <col min="9989" max="9989" width="14" style="250" customWidth="1"/>
    <col min="9990" max="9990" width="12.5703125" style="250" customWidth="1"/>
    <col min="9991" max="9991" width="12.28515625" style="250" customWidth="1"/>
    <col min="9992" max="10240" width="9.140625" style="250"/>
    <col min="10241" max="10241" width="5.7109375" style="250" customWidth="1"/>
    <col min="10242" max="10242" width="23.140625" style="250" customWidth="1"/>
    <col min="10243" max="10243" width="14" style="250" customWidth="1"/>
    <col min="10244" max="10244" width="10.5703125" style="250" customWidth="1"/>
    <col min="10245" max="10245" width="14" style="250" customWidth="1"/>
    <col min="10246" max="10246" width="12.5703125" style="250" customWidth="1"/>
    <col min="10247" max="10247" width="12.28515625" style="250" customWidth="1"/>
    <col min="10248" max="10496" width="9.140625" style="250"/>
    <col min="10497" max="10497" width="5.7109375" style="250" customWidth="1"/>
    <col min="10498" max="10498" width="23.140625" style="250" customWidth="1"/>
    <col min="10499" max="10499" width="14" style="250" customWidth="1"/>
    <col min="10500" max="10500" width="10.5703125" style="250" customWidth="1"/>
    <col min="10501" max="10501" width="14" style="250" customWidth="1"/>
    <col min="10502" max="10502" width="12.5703125" style="250" customWidth="1"/>
    <col min="10503" max="10503" width="12.28515625" style="250" customWidth="1"/>
    <col min="10504" max="10752" width="9.140625" style="250"/>
    <col min="10753" max="10753" width="5.7109375" style="250" customWidth="1"/>
    <col min="10754" max="10754" width="23.140625" style="250" customWidth="1"/>
    <col min="10755" max="10755" width="14" style="250" customWidth="1"/>
    <col min="10756" max="10756" width="10.5703125" style="250" customWidth="1"/>
    <col min="10757" max="10757" width="14" style="250" customWidth="1"/>
    <col min="10758" max="10758" width="12.5703125" style="250" customWidth="1"/>
    <col min="10759" max="10759" width="12.28515625" style="250" customWidth="1"/>
    <col min="10760" max="11008" width="9.140625" style="250"/>
    <col min="11009" max="11009" width="5.7109375" style="250" customWidth="1"/>
    <col min="11010" max="11010" width="23.140625" style="250" customWidth="1"/>
    <col min="11011" max="11011" width="14" style="250" customWidth="1"/>
    <col min="11012" max="11012" width="10.5703125" style="250" customWidth="1"/>
    <col min="11013" max="11013" width="14" style="250" customWidth="1"/>
    <col min="11014" max="11014" width="12.5703125" style="250" customWidth="1"/>
    <col min="11015" max="11015" width="12.28515625" style="250" customWidth="1"/>
    <col min="11016" max="11264" width="9.140625" style="250"/>
    <col min="11265" max="11265" width="5.7109375" style="250" customWidth="1"/>
    <col min="11266" max="11266" width="23.140625" style="250" customWidth="1"/>
    <col min="11267" max="11267" width="14" style="250" customWidth="1"/>
    <col min="11268" max="11268" width="10.5703125" style="250" customWidth="1"/>
    <col min="11269" max="11269" width="14" style="250" customWidth="1"/>
    <col min="11270" max="11270" width="12.5703125" style="250" customWidth="1"/>
    <col min="11271" max="11271" width="12.28515625" style="250" customWidth="1"/>
    <col min="11272" max="11520" width="9.140625" style="250"/>
    <col min="11521" max="11521" width="5.7109375" style="250" customWidth="1"/>
    <col min="11522" max="11522" width="23.140625" style="250" customWidth="1"/>
    <col min="11523" max="11523" width="14" style="250" customWidth="1"/>
    <col min="11524" max="11524" width="10.5703125" style="250" customWidth="1"/>
    <col min="11525" max="11525" width="14" style="250" customWidth="1"/>
    <col min="11526" max="11526" width="12.5703125" style="250" customWidth="1"/>
    <col min="11527" max="11527" width="12.28515625" style="250" customWidth="1"/>
    <col min="11528" max="11776" width="9.140625" style="250"/>
    <col min="11777" max="11777" width="5.7109375" style="250" customWidth="1"/>
    <col min="11778" max="11778" width="23.140625" style="250" customWidth="1"/>
    <col min="11779" max="11779" width="14" style="250" customWidth="1"/>
    <col min="11780" max="11780" width="10.5703125" style="250" customWidth="1"/>
    <col min="11781" max="11781" width="14" style="250" customWidth="1"/>
    <col min="11782" max="11782" width="12.5703125" style="250" customWidth="1"/>
    <col min="11783" max="11783" width="12.28515625" style="250" customWidth="1"/>
    <col min="11784" max="12032" width="9.140625" style="250"/>
    <col min="12033" max="12033" width="5.7109375" style="250" customWidth="1"/>
    <col min="12034" max="12034" width="23.140625" style="250" customWidth="1"/>
    <col min="12035" max="12035" width="14" style="250" customWidth="1"/>
    <col min="12036" max="12036" width="10.5703125" style="250" customWidth="1"/>
    <col min="12037" max="12037" width="14" style="250" customWidth="1"/>
    <col min="12038" max="12038" width="12.5703125" style="250" customWidth="1"/>
    <col min="12039" max="12039" width="12.28515625" style="250" customWidth="1"/>
    <col min="12040" max="12288" width="9.140625" style="250"/>
    <col min="12289" max="12289" width="5.7109375" style="250" customWidth="1"/>
    <col min="12290" max="12290" width="23.140625" style="250" customWidth="1"/>
    <col min="12291" max="12291" width="14" style="250" customWidth="1"/>
    <col min="12292" max="12292" width="10.5703125" style="250" customWidth="1"/>
    <col min="12293" max="12293" width="14" style="250" customWidth="1"/>
    <col min="12294" max="12294" width="12.5703125" style="250" customWidth="1"/>
    <col min="12295" max="12295" width="12.28515625" style="250" customWidth="1"/>
    <col min="12296" max="12544" width="9.140625" style="250"/>
    <col min="12545" max="12545" width="5.7109375" style="250" customWidth="1"/>
    <col min="12546" max="12546" width="23.140625" style="250" customWidth="1"/>
    <col min="12547" max="12547" width="14" style="250" customWidth="1"/>
    <col min="12548" max="12548" width="10.5703125" style="250" customWidth="1"/>
    <col min="12549" max="12549" width="14" style="250" customWidth="1"/>
    <col min="12550" max="12550" width="12.5703125" style="250" customWidth="1"/>
    <col min="12551" max="12551" width="12.28515625" style="250" customWidth="1"/>
    <col min="12552" max="12800" width="9.140625" style="250"/>
    <col min="12801" max="12801" width="5.7109375" style="250" customWidth="1"/>
    <col min="12802" max="12802" width="23.140625" style="250" customWidth="1"/>
    <col min="12803" max="12803" width="14" style="250" customWidth="1"/>
    <col min="12804" max="12804" width="10.5703125" style="250" customWidth="1"/>
    <col min="12805" max="12805" width="14" style="250" customWidth="1"/>
    <col min="12806" max="12806" width="12.5703125" style="250" customWidth="1"/>
    <col min="12807" max="12807" width="12.28515625" style="250" customWidth="1"/>
    <col min="12808" max="13056" width="9.140625" style="250"/>
    <col min="13057" max="13057" width="5.7109375" style="250" customWidth="1"/>
    <col min="13058" max="13058" width="23.140625" style="250" customWidth="1"/>
    <col min="13059" max="13059" width="14" style="250" customWidth="1"/>
    <col min="13060" max="13060" width="10.5703125" style="250" customWidth="1"/>
    <col min="13061" max="13061" width="14" style="250" customWidth="1"/>
    <col min="13062" max="13062" width="12.5703125" style="250" customWidth="1"/>
    <col min="13063" max="13063" width="12.28515625" style="250" customWidth="1"/>
    <col min="13064" max="13312" width="9.140625" style="250"/>
    <col min="13313" max="13313" width="5.7109375" style="250" customWidth="1"/>
    <col min="13314" max="13314" width="23.140625" style="250" customWidth="1"/>
    <col min="13315" max="13315" width="14" style="250" customWidth="1"/>
    <col min="13316" max="13316" width="10.5703125" style="250" customWidth="1"/>
    <col min="13317" max="13317" width="14" style="250" customWidth="1"/>
    <col min="13318" max="13318" width="12.5703125" style="250" customWidth="1"/>
    <col min="13319" max="13319" width="12.28515625" style="250" customWidth="1"/>
    <col min="13320" max="13568" width="9.140625" style="250"/>
    <col min="13569" max="13569" width="5.7109375" style="250" customWidth="1"/>
    <col min="13570" max="13570" width="23.140625" style="250" customWidth="1"/>
    <col min="13571" max="13571" width="14" style="250" customWidth="1"/>
    <col min="13572" max="13572" width="10.5703125" style="250" customWidth="1"/>
    <col min="13573" max="13573" width="14" style="250" customWidth="1"/>
    <col min="13574" max="13574" width="12.5703125" style="250" customWidth="1"/>
    <col min="13575" max="13575" width="12.28515625" style="250" customWidth="1"/>
    <col min="13576" max="13824" width="9.140625" style="250"/>
    <col min="13825" max="13825" width="5.7109375" style="250" customWidth="1"/>
    <col min="13826" max="13826" width="23.140625" style="250" customWidth="1"/>
    <col min="13827" max="13827" width="14" style="250" customWidth="1"/>
    <col min="13828" max="13828" width="10.5703125" style="250" customWidth="1"/>
    <col min="13829" max="13829" width="14" style="250" customWidth="1"/>
    <col min="13830" max="13830" width="12.5703125" style="250" customWidth="1"/>
    <col min="13831" max="13831" width="12.28515625" style="250" customWidth="1"/>
    <col min="13832" max="14080" width="9.140625" style="250"/>
    <col min="14081" max="14081" width="5.7109375" style="250" customWidth="1"/>
    <col min="14082" max="14082" width="23.140625" style="250" customWidth="1"/>
    <col min="14083" max="14083" width="14" style="250" customWidth="1"/>
    <col min="14084" max="14084" width="10.5703125" style="250" customWidth="1"/>
    <col min="14085" max="14085" width="14" style="250" customWidth="1"/>
    <col min="14086" max="14086" width="12.5703125" style="250" customWidth="1"/>
    <col min="14087" max="14087" width="12.28515625" style="250" customWidth="1"/>
    <col min="14088" max="14336" width="9.140625" style="250"/>
    <col min="14337" max="14337" width="5.7109375" style="250" customWidth="1"/>
    <col min="14338" max="14338" width="23.140625" style="250" customWidth="1"/>
    <col min="14339" max="14339" width="14" style="250" customWidth="1"/>
    <col min="14340" max="14340" width="10.5703125" style="250" customWidth="1"/>
    <col min="14341" max="14341" width="14" style="250" customWidth="1"/>
    <col min="14342" max="14342" width="12.5703125" style="250" customWidth="1"/>
    <col min="14343" max="14343" width="12.28515625" style="250" customWidth="1"/>
    <col min="14344" max="14592" width="9.140625" style="250"/>
    <col min="14593" max="14593" width="5.7109375" style="250" customWidth="1"/>
    <col min="14594" max="14594" width="23.140625" style="250" customWidth="1"/>
    <col min="14595" max="14595" width="14" style="250" customWidth="1"/>
    <col min="14596" max="14596" width="10.5703125" style="250" customWidth="1"/>
    <col min="14597" max="14597" width="14" style="250" customWidth="1"/>
    <col min="14598" max="14598" width="12.5703125" style="250" customWidth="1"/>
    <col min="14599" max="14599" width="12.28515625" style="250" customWidth="1"/>
    <col min="14600" max="14848" width="9.140625" style="250"/>
    <col min="14849" max="14849" width="5.7109375" style="250" customWidth="1"/>
    <col min="14850" max="14850" width="23.140625" style="250" customWidth="1"/>
    <col min="14851" max="14851" width="14" style="250" customWidth="1"/>
    <col min="14852" max="14852" width="10.5703125" style="250" customWidth="1"/>
    <col min="14853" max="14853" width="14" style="250" customWidth="1"/>
    <col min="14854" max="14854" width="12.5703125" style="250" customWidth="1"/>
    <col min="14855" max="14855" width="12.28515625" style="250" customWidth="1"/>
    <col min="14856" max="15104" width="9.140625" style="250"/>
    <col min="15105" max="15105" width="5.7109375" style="250" customWidth="1"/>
    <col min="15106" max="15106" width="23.140625" style="250" customWidth="1"/>
    <col min="15107" max="15107" width="14" style="250" customWidth="1"/>
    <col min="15108" max="15108" width="10.5703125" style="250" customWidth="1"/>
    <col min="15109" max="15109" width="14" style="250" customWidth="1"/>
    <col min="15110" max="15110" width="12.5703125" style="250" customWidth="1"/>
    <col min="15111" max="15111" width="12.28515625" style="250" customWidth="1"/>
    <col min="15112" max="15360" width="9.140625" style="250"/>
    <col min="15361" max="15361" width="5.7109375" style="250" customWidth="1"/>
    <col min="15362" max="15362" width="23.140625" style="250" customWidth="1"/>
    <col min="15363" max="15363" width="14" style="250" customWidth="1"/>
    <col min="15364" max="15364" width="10.5703125" style="250" customWidth="1"/>
    <col min="15365" max="15365" width="14" style="250" customWidth="1"/>
    <col min="15366" max="15366" width="12.5703125" style="250" customWidth="1"/>
    <col min="15367" max="15367" width="12.28515625" style="250" customWidth="1"/>
    <col min="15368" max="15616" width="9.140625" style="250"/>
    <col min="15617" max="15617" width="5.7109375" style="250" customWidth="1"/>
    <col min="15618" max="15618" width="23.140625" style="250" customWidth="1"/>
    <col min="15619" max="15619" width="14" style="250" customWidth="1"/>
    <col min="15620" max="15620" width="10.5703125" style="250" customWidth="1"/>
    <col min="15621" max="15621" width="14" style="250" customWidth="1"/>
    <col min="15622" max="15622" width="12.5703125" style="250" customWidth="1"/>
    <col min="15623" max="15623" width="12.28515625" style="250" customWidth="1"/>
    <col min="15624" max="15872" width="9.140625" style="250"/>
    <col min="15873" max="15873" width="5.7109375" style="250" customWidth="1"/>
    <col min="15874" max="15874" width="23.140625" style="250" customWidth="1"/>
    <col min="15875" max="15875" width="14" style="250" customWidth="1"/>
    <col min="15876" max="15876" width="10.5703125" style="250" customWidth="1"/>
    <col min="15877" max="15877" width="14" style="250" customWidth="1"/>
    <col min="15878" max="15878" width="12.5703125" style="250" customWidth="1"/>
    <col min="15879" max="15879" width="12.28515625" style="250" customWidth="1"/>
    <col min="15880" max="16128" width="9.140625" style="250"/>
    <col min="16129" max="16129" width="5.7109375" style="250" customWidth="1"/>
    <col min="16130" max="16130" width="23.140625" style="250" customWidth="1"/>
    <col min="16131" max="16131" width="14" style="250" customWidth="1"/>
    <col min="16132" max="16132" width="10.5703125" style="250" customWidth="1"/>
    <col min="16133" max="16133" width="14" style="250" customWidth="1"/>
    <col min="16134" max="16134" width="12.5703125" style="250" customWidth="1"/>
    <col min="16135" max="16135" width="12.28515625" style="250" customWidth="1"/>
    <col min="16136" max="16384" width="9.140625" style="250"/>
  </cols>
  <sheetData>
    <row r="1" spans="1:7" x14ac:dyDescent="0.25">
      <c r="G1" s="438" t="s">
        <v>571</v>
      </c>
    </row>
    <row r="2" spans="1:7" x14ac:dyDescent="0.25">
      <c r="G2" s="251" t="s">
        <v>416</v>
      </c>
    </row>
    <row r="3" spans="1:7" ht="16.5" x14ac:dyDescent="0.25">
      <c r="A3" s="530" t="s">
        <v>375</v>
      </c>
      <c r="B3" s="530"/>
      <c r="C3" s="530"/>
      <c r="D3" s="530"/>
      <c r="E3" s="530"/>
      <c r="F3" s="530"/>
      <c r="G3" s="530"/>
    </row>
    <row r="4" spans="1:7" ht="16.5" x14ac:dyDescent="0.25">
      <c r="A4" s="530" t="s">
        <v>376</v>
      </c>
      <c r="B4" s="530"/>
      <c r="C4" s="530"/>
      <c r="D4" s="530"/>
      <c r="E4" s="530"/>
      <c r="F4" s="530"/>
      <c r="G4" s="530"/>
    </row>
    <row r="5" spans="1:7" ht="16.5" x14ac:dyDescent="0.25">
      <c r="A5" s="530" t="s">
        <v>594</v>
      </c>
      <c r="B5" s="530"/>
      <c r="C5" s="530"/>
      <c r="D5" s="530"/>
      <c r="E5" s="530"/>
      <c r="F5" s="530"/>
      <c r="G5" s="530"/>
    </row>
    <row r="7" spans="1:7" ht="79.5" customHeight="1" x14ac:dyDescent="0.25">
      <c r="A7" s="524" t="s">
        <v>232</v>
      </c>
      <c r="B7" s="524" t="s">
        <v>233</v>
      </c>
      <c r="C7" s="524" t="s">
        <v>162</v>
      </c>
      <c r="D7" s="524" t="s">
        <v>377</v>
      </c>
      <c r="E7" s="252" t="s">
        <v>378</v>
      </c>
      <c r="F7" s="252" t="s">
        <v>379</v>
      </c>
      <c r="G7" s="252" t="s">
        <v>347</v>
      </c>
    </row>
    <row r="8" spans="1:7" x14ac:dyDescent="0.25">
      <c r="A8" s="525"/>
      <c r="B8" s="525"/>
      <c r="C8" s="525"/>
      <c r="D8" s="525"/>
      <c r="E8" s="253" t="s">
        <v>380</v>
      </c>
      <c r="F8" s="253" t="s">
        <v>381</v>
      </c>
      <c r="G8" s="253" t="s">
        <v>350</v>
      </c>
    </row>
    <row r="9" spans="1:7" x14ac:dyDescent="0.25">
      <c r="A9" s="253">
        <v>1</v>
      </c>
      <c r="B9" s="253">
        <v>2</v>
      </c>
      <c r="C9" s="253">
        <v>3</v>
      </c>
      <c r="D9" s="253">
        <v>4</v>
      </c>
      <c r="E9" s="253">
        <v>5</v>
      </c>
      <c r="F9" s="253">
        <v>6</v>
      </c>
      <c r="G9" s="253" t="s">
        <v>382</v>
      </c>
    </row>
    <row r="10" spans="1:7" x14ac:dyDescent="0.25">
      <c r="A10" s="513">
        <v>1</v>
      </c>
      <c r="B10" s="537" t="s">
        <v>383</v>
      </c>
      <c r="C10" s="537" t="s">
        <v>384</v>
      </c>
      <c r="D10" s="253">
        <v>1150</v>
      </c>
      <c r="E10" s="253">
        <v>1000</v>
      </c>
      <c r="F10" s="253"/>
      <c r="G10" s="253"/>
    </row>
    <row r="11" spans="1:7" x14ac:dyDescent="0.25">
      <c r="A11" s="518"/>
      <c r="B11" s="538"/>
      <c r="C11" s="538"/>
      <c r="D11" s="253">
        <v>750</v>
      </c>
      <c r="E11" s="253">
        <v>600</v>
      </c>
      <c r="F11" s="253"/>
      <c r="G11" s="253"/>
    </row>
    <row r="12" spans="1:7" x14ac:dyDescent="0.25">
      <c r="A12" s="518"/>
      <c r="B12" s="538"/>
      <c r="C12" s="538"/>
      <c r="D12" s="253" t="s">
        <v>353</v>
      </c>
      <c r="E12" s="253">
        <v>500</v>
      </c>
      <c r="F12" s="253"/>
      <c r="G12" s="253"/>
    </row>
    <row r="13" spans="1:7" x14ac:dyDescent="0.25">
      <c r="A13" s="518"/>
      <c r="B13" s="538"/>
      <c r="C13" s="538"/>
      <c r="D13" s="253">
        <v>330</v>
      </c>
      <c r="E13" s="253">
        <v>250</v>
      </c>
      <c r="F13" s="253"/>
      <c r="G13" s="253"/>
    </row>
    <row r="14" spans="1:7" x14ac:dyDescent="0.25">
      <c r="A14" s="518"/>
      <c r="B14" s="538"/>
      <c r="C14" s="538"/>
      <c r="D14" s="253">
        <v>220</v>
      </c>
      <c r="E14" s="253">
        <v>210</v>
      </c>
      <c r="F14" s="253"/>
      <c r="G14" s="253"/>
    </row>
    <row r="15" spans="1:7" x14ac:dyDescent="0.25">
      <c r="A15" s="518"/>
      <c r="B15" s="538"/>
      <c r="C15" s="538"/>
      <c r="D15" s="253" t="s">
        <v>357</v>
      </c>
      <c r="E15" s="253">
        <v>105</v>
      </c>
      <c r="F15" s="253"/>
      <c r="G15" s="253"/>
    </row>
    <row r="16" spans="1:7" x14ac:dyDescent="0.25">
      <c r="A16" s="514"/>
      <c r="B16" s="539"/>
      <c r="C16" s="539"/>
      <c r="D16" s="253">
        <v>35</v>
      </c>
      <c r="E16" s="253">
        <v>75</v>
      </c>
      <c r="F16" s="253"/>
      <c r="G16" s="253"/>
    </row>
    <row r="17" spans="1:7" x14ac:dyDescent="0.25">
      <c r="A17" s="513">
        <v>2</v>
      </c>
      <c r="B17" s="537" t="s">
        <v>385</v>
      </c>
      <c r="C17" s="537" t="s">
        <v>386</v>
      </c>
      <c r="D17" s="253">
        <v>1150</v>
      </c>
      <c r="E17" s="253">
        <v>60</v>
      </c>
      <c r="F17" s="253"/>
      <c r="G17" s="253"/>
    </row>
    <row r="18" spans="1:7" x14ac:dyDescent="0.25">
      <c r="A18" s="518"/>
      <c r="B18" s="538"/>
      <c r="C18" s="538"/>
      <c r="D18" s="253">
        <v>750</v>
      </c>
      <c r="E18" s="253">
        <v>43</v>
      </c>
      <c r="F18" s="253"/>
      <c r="G18" s="253"/>
    </row>
    <row r="19" spans="1:7" x14ac:dyDescent="0.25">
      <c r="A19" s="518"/>
      <c r="B19" s="538"/>
      <c r="C19" s="538"/>
      <c r="D19" s="253" t="s">
        <v>353</v>
      </c>
      <c r="E19" s="253">
        <v>28</v>
      </c>
      <c r="F19" s="253"/>
      <c r="G19" s="253"/>
    </row>
    <row r="20" spans="1:7" x14ac:dyDescent="0.25">
      <c r="A20" s="518"/>
      <c r="B20" s="538"/>
      <c r="C20" s="538"/>
      <c r="D20" s="253">
        <v>330</v>
      </c>
      <c r="E20" s="253">
        <v>18</v>
      </c>
      <c r="F20" s="253"/>
      <c r="G20" s="253"/>
    </row>
    <row r="21" spans="1:7" x14ac:dyDescent="0.25">
      <c r="A21" s="518"/>
      <c r="B21" s="538"/>
      <c r="C21" s="538"/>
      <c r="D21" s="253">
        <v>220</v>
      </c>
      <c r="E21" s="253">
        <v>14</v>
      </c>
      <c r="F21" s="253"/>
      <c r="G21" s="253"/>
    </row>
    <row r="22" spans="1:7" x14ac:dyDescent="0.25">
      <c r="A22" s="518"/>
      <c r="B22" s="538"/>
      <c r="C22" s="538"/>
      <c r="D22" s="253" t="s">
        <v>357</v>
      </c>
      <c r="E22" s="253">
        <v>7.8</v>
      </c>
      <c r="F22" s="253"/>
      <c r="G22" s="253"/>
    </row>
    <row r="23" spans="1:7" x14ac:dyDescent="0.25">
      <c r="A23" s="518"/>
      <c r="B23" s="538"/>
      <c r="C23" s="538"/>
      <c r="D23" s="253">
        <v>35</v>
      </c>
      <c r="E23" s="253">
        <v>2.1</v>
      </c>
      <c r="F23" s="253"/>
      <c r="G23" s="253"/>
    </row>
    <row r="24" spans="1:7" x14ac:dyDescent="0.25">
      <c r="A24" s="514"/>
      <c r="B24" s="539"/>
      <c r="C24" s="539"/>
      <c r="D24" s="381" t="s">
        <v>360</v>
      </c>
      <c r="E24" s="382">
        <v>1</v>
      </c>
      <c r="F24" s="253"/>
      <c r="G24" s="253"/>
    </row>
    <row r="25" spans="1:7" x14ac:dyDescent="0.25">
      <c r="A25" s="513">
        <v>3</v>
      </c>
      <c r="B25" s="537" t="s">
        <v>387</v>
      </c>
      <c r="C25" s="537" t="s">
        <v>388</v>
      </c>
      <c r="D25" s="253">
        <v>1150</v>
      </c>
      <c r="E25" s="253">
        <v>180</v>
      </c>
      <c r="F25" s="253"/>
      <c r="G25" s="253"/>
    </row>
    <row r="26" spans="1:7" x14ac:dyDescent="0.25">
      <c r="A26" s="518"/>
      <c r="B26" s="538"/>
      <c r="C26" s="538"/>
      <c r="D26" s="253">
        <v>750</v>
      </c>
      <c r="E26" s="253">
        <v>130</v>
      </c>
      <c r="F26" s="253"/>
      <c r="G26" s="253"/>
    </row>
    <row r="27" spans="1:7" x14ac:dyDescent="0.25">
      <c r="A27" s="518"/>
      <c r="B27" s="538"/>
      <c r="C27" s="538"/>
      <c r="D27" s="253" t="s">
        <v>353</v>
      </c>
      <c r="E27" s="253">
        <v>88</v>
      </c>
      <c r="F27" s="253"/>
      <c r="G27" s="253"/>
    </row>
    <row r="28" spans="1:7" x14ac:dyDescent="0.25">
      <c r="A28" s="518"/>
      <c r="B28" s="538"/>
      <c r="C28" s="538"/>
      <c r="D28" s="253">
        <v>330</v>
      </c>
      <c r="E28" s="253">
        <v>66</v>
      </c>
      <c r="F28" s="253"/>
      <c r="G28" s="253"/>
    </row>
    <row r="29" spans="1:7" x14ac:dyDescent="0.25">
      <c r="A29" s="518"/>
      <c r="B29" s="538"/>
      <c r="C29" s="538"/>
      <c r="D29" s="253">
        <v>220</v>
      </c>
      <c r="E29" s="253">
        <v>43</v>
      </c>
      <c r="F29" s="253"/>
      <c r="G29" s="253"/>
    </row>
    <row r="30" spans="1:7" x14ac:dyDescent="0.25">
      <c r="A30" s="518"/>
      <c r="B30" s="538"/>
      <c r="C30" s="538"/>
      <c r="D30" s="253" t="s">
        <v>357</v>
      </c>
      <c r="E30" s="253">
        <v>26</v>
      </c>
      <c r="F30" s="253"/>
      <c r="G30" s="253"/>
    </row>
    <row r="31" spans="1:7" x14ac:dyDescent="0.25">
      <c r="A31" s="518"/>
      <c r="B31" s="538"/>
      <c r="C31" s="538"/>
      <c r="D31" s="253">
        <v>35</v>
      </c>
      <c r="E31" s="253">
        <v>11</v>
      </c>
      <c r="F31" s="253"/>
      <c r="G31" s="253"/>
    </row>
    <row r="32" spans="1:7" x14ac:dyDescent="0.25">
      <c r="A32" s="514"/>
      <c r="B32" s="539"/>
      <c r="C32" s="539"/>
      <c r="D32" s="381" t="s">
        <v>360</v>
      </c>
      <c r="E32" s="253">
        <v>5.5</v>
      </c>
      <c r="F32" s="253"/>
      <c r="G32" s="253"/>
    </row>
    <row r="33" spans="1:7" x14ac:dyDescent="0.25">
      <c r="A33" s="513">
        <v>4</v>
      </c>
      <c r="B33" s="537" t="s">
        <v>389</v>
      </c>
      <c r="C33" s="540" t="s">
        <v>390</v>
      </c>
      <c r="D33" s="253">
        <v>220</v>
      </c>
      <c r="E33" s="253">
        <v>23</v>
      </c>
      <c r="F33" s="253"/>
      <c r="G33" s="253"/>
    </row>
    <row r="34" spans="1:7" x14ac:dyDescent="0.25">
      <c r="A34" s="518"/>
      <c r="B34" s="538"/>
      <c r="C34" s="541"/>
      <c r="D34" s="253" t="s">
        <v>357</v>
      </c>
      <c r="E34" s="253">
        <v>14</v>
      </c>
      <c r="F34" s="253"/>
      <c r="G34" s="253"/>
    </row>
    <row r="35" spans="1:7" x14ac:dyDescent="0.25">
      <c r="A35" s="518"/>
      <c r="B35" s="538"/>
      <c r="C35" s="541"/>
      <c r="D35" s="253">
        <v>35</v>
      </c>
      <c r="E35" s="253">
        <v>6.4</v>
      </c>
      <c r="F35" s="253"/>
      <c r="G35" s="253"/>
    </row>
    <row r="36" spans="1:7" x14ac:dyDescent="0.25">
      <c r="A36" s="514"/>
      <c r="B36" s="539"/>
      <c r="C36" s="542"/>
      <c r="D36" s="381" t="s">
        <v>360</v>
      </c>
      <c r="E36" s="253">
        <v>3.1</v>
      </c>
      <c r="F36" s="253"/>
      <c r="G36" s="253"/>
    </row>
    <row r="37" spans="1:7" x14ac:dyDescent="0.25">
      <c r="A37" s="513">
        <v>5</v>
      </c>
      <c r="B37" s="537" t="s">
        <v>391</v>
      </c>
      <c r="C37" s="537" t="s">
        <v>386</v>
      </c>
      <c r="D37" s="253" t="s">
        <v>353</v>
      </c>
      <c r="E37" s="253">
        <v>35</v>
      </c>
      <c r="F37" s="253"/>
      <c r="G37" s="253"/>
    </row>
    <row r="38" spans="1:7" x14ac:dyDescent="0.25">
      <c r="A38" s="518"/>
      <c r="B38" s="538"/>
      <c r="C38" s="538"/>
      <c r="D38" s="253">
        <v>330</v>
      </c>
      <c r="E38" s="253">
        <v>24</v>
      </c>
      <c r="F38" s="253"/>
      <c r="G38" s="253"/>
    </row>
    <row r="39" spans="1:7" x14ac:dyDescent="0.25">
      <c r="A39" s="518"/>
      <c r="B39" s="538"/>
      <c r="C39" s="538"/>
      <c r="D39" s="253">
        <v>220</v>
      </c>
      <c r="E39" s="253">
        <v>19</v>
      </c>
      <c r="F39" s="253"/>
      <c r="G39" s="253"/>
    </row>
    <row r="40" spans="1:7" x14ac:dyDescent="0.25">
      <c r="A40" s="518"/>
      <c r="B40" s="538"/>
      <c r="C40" s="538"/>
      <c r="D40" s="253" t="s">
        <v>357</v>
      </c>
      <c r="E40" s="253">
        <v>9.5</v>
      </c>
      <c r="F40" s="253"/>
      <c r="G40" s="253"/>
    </row>
    <row r="41" spans="1:7" x14ac:dyDescent="0.25">
      <c r="A41" s="514"/>
      <c r="B41" s="539"/>
      <c r="C41" s="539"/>
      <c r="D41" s="381" t="s">
        <v>392</v>
      </c>
      <c r="E41" s="253">
        <v>4.7</v>
      </c>
      <c r="F41" s="253"/>
      <c r="G41" s="253"/>
    </row>
    <row r="42" spans="1:7" ht="15.75" customHeight="1" x14ac:dyDescent="0.25">
      <c r="A42" s="253">
        <v>6</v>
      </c>
      <c r="B42" s="377" t="s">
        <v>393</v>
      </c>
      <c r="C42" s="383" t="s">
        <v>390</v>
      </c>
      <c r="D42" s="381" t="s">
        <v>360</v>
      </c>
      <c r="E42" s="253">
        <v>2.2999999999999998</v>
      </c>
      <c r="F42" s="253"/>
      <c r="G42" s="253"/>
    </row>
    <row r="43" spans="1:7" ht="47.25" x14ac:dyDescent="0.25">
      <c r="A43" s="378">
        <v>7</v>
      </c>
      <c r="B43" s="377" t="s">
        <v>394</v>
      </c>
      <c r="C43" s="384" t="s">
        <v>390</v>
      </c>
      <c r="D43" s="385" t="s">
        <v>360</v>
      </c>
      <c r="E43" s="378">
        <v>26</v>
      </c>
      <c r="F43" s="378"/>
      <c r="G43" s="378"/>
    </row>
    <row r="44" spans="1:7" x14ac:dyDescent="0.25">
      <c r="A44" s="253">
        <v>1</v>
      </c>
      <c r="B44" s="253">
        <v>2</v>
      </c>
      <c r="C44" s="253">
        <v>3</v>
      </c>
      <c r="D44" s="253">
        <v>4</v>
      </c>
      <c r="E44" s="253">
        <v>5</v>
      </c>
      <c r="F44" s="253">
        <v>6</v>
      </c>
      <c r="G44" s="253" t="s">
        <v>382</v>
      </c>
    </row>
    <row r="45" spans="1:7" ht="30.75" customHeight="1" x14ac:dyDescent="0.25">
      <c r="A45" s="378">
        <v>8</v>
      </c>
      <c r="B45" s="386" t="s">
        <v>395</v>
      </c>
      <c r="C45" s="384" t="s">
        <v>386</v>
      </c>
      <c r="D45" s="385" t="s">
        <v>360</v>
      </c>
      <c r="E45" s="378">
        <v>48</v>
      </c>
      <c r="F45" s="378"/>
      <c r="G45" s="378"/>
    </row>
    <row r="46" spans="1:7" x14ac:dyDescent="0.25">
      <c r="A46" s="513">
        <v>9</v>
      </c>
      <c r="B46" s="537" t="s">
        <v>396</v>
      </c>
      <c r="C46" s="537" t="s">
        <v>397</v>
      </c>
      <c r="D46" s="253">
        <v>35</v>
      </c>
      <c r="E46" s="253">
        <v>2.4</v>
      </c>
      <c r="F46" s="253"/>
      <c r="G46" s="253"/>
    </row>
    <row r="47" spans="1:7" x14ac:dyDescent="0.25">
      <c r="A47" s="514"/>
      <c r="B47" s="539"/>
      <c r="C47" s="539"/>
      <c r="D47" s="381" t="s">
        <v>360</v>
      </c>
      <c r="E47" s="253">
        <v>2.4</v>
      </c>
      <c r="F47" s="253"/>
      <c r="G47" s="253"/>
    </row>
    <row r="48" spans="1:7" ht="31.5" x14ac:dyDescent="0.25">
      <c r="A48" s="378">
        <v>10</v>
      </c>
      <c r="B48" s="386" t="s">
        <v>398</v>
      </c>
      <c r="C48" s="384" t="s">
        <v>399</v>
      </c>
      <c r="D48" s="385" t="s">
        <v>360</v>
      </c>
      <c r="E48" s="378">
        <v>2.5</v>
      </c>
      <c r="F48" s="378"/>
      <c r="G48" s="378"/>
    </row>
    <row r="49" spans="1:7" ht="31.5" x14ac:dyDescent="0.25">
      <c r="A49" s="378">
        <v>11</v>
      </c>
      <c r="B49" s="386" t="s">
        <v>400</v>
      </c>
      <c r="C49" s="384" t="s">
        <v>401</v>
      </c>
      <c r="D49" s="385" t="s">
        <v>360</v>
      </c>
      <c r="E49" s="378">
        <v>2.2999999999999998</v>
      </c>
      <c r="F49" s="378"/>
      <c r="G49" s="378"/>
    </row>
    <row r="50" spans="1:7" ht="31.5" customHeight="1" x14ac:dyDescent="0.25">
      <c r="A50" s="378">
        <v>12</v>
      </c>
      <c r="B50" s="386" t="s">
        <v>402</v>
      </c>
      <c r="C50" s="384" t="s">
        <v>401</v>
      </c>
      <c r="D50" s="385" t="s">
        <v>360</v>
      </c>
      <c r="E50" s="378">
        <v>3</v>
      </c>
      <c r="F50" s="378"/>
      <c r="G50" s="378"/>
    </row>
    <row r="51" spans="1:7" ht="31.5" customHeight="1" x14ac:dyDescent="0.25">
      <c r="A51" s="378">
        <v>13</v>
      </c>
      <c r="B51" s="386" t="s">
        <v>403</v>
      </c>
      <c r="C51" s="384" t="s">
        <v>384</v>
      </c>
      <c r="D51" s="385" t="s">
        <v>392</v>
      </c>
      <c r="E51" s="378">
        <v>3.5</v>
      </c>
      <c r="F51" s="378"/>
      <c r="G51" s="378"/>
    </row>
    <row r="52" spans="1:7" x14ac:dyDescent="0.25">
      <c r="A52" s="513">
        <v>14</v>
      </c>
      <c r="B52" s="531" t="s">
        <v>404</v>
      </c>
      <c r="C52" s="532"/>
      <c r="D52" s="253" t="s">
        <v>85</v>
      </c>
      <c r="E52" s="253" t="s">
        <v>168</v>
      </c>
      <c r="F52" s="253" t="s">
        <v>168</v>
      </c>
      <c r="G52" s="253"/>
    </row>
    <row r="53" spans="1:7" x14ac:dyDescent="0.25">
      <c r="A53" s="518"/>
      <c r="B53" s="533"/>
      <c r="C53" s="534"/>
      <c r="D53" s="253" t="s">
        <v>405</v>
      </c>
      <c r="E53" s="253" t="s">
        <v>168</v>
      </c>
      <c r="F53" s="253" t="s">
        <v>168</v>
      </c>
      <c r="G53" s="253"/>
    </row>
    <row r="54" spans="1:7" x14ac:dyDescent="0.25">
      <c r="A54" s="514"/>
      <c r="B54" s="535"/>
      <c r="C54" s="536"/>
      <c r="D54" s="381" t="s">
        <v>91</v>
      </c>
      <c r="E54" s="253" t="s">
        <v>168</v>
      </c>
      <c r="F54" s="253" t="s">
        <v>168</v>
      </c>
      <c r="G54" s="253"/>
    </row>
    <row r="56" spans="1:7" ht="15.75" customHeight="1" x14ac:dyDescent="0.25">
      <c r="A56" s="511" t="s">
        <v>368</v>
      </c>
      <c r="B56" s="511"/>
      <c r="C56" s="511"/>
      <c r="D56" s="511"/>
      <c r="E56" s="511"/>
      <c r="F56" s="511"/>
      <c r="G56" s="511"/>
    </row>
    <row r="57" spans="1:7" x14ac:dyDescent="0.25">
      <c r="A57" s="511" t="s">
        <v>406</v>
      </c>
      <c r="B57" s="511"/>
      <c r="C57" s="511"/>
      <c r="D57" s="511"/>
      <c r="E57" s="511"/>
      <c r="F57" s="511"/>
      <c r="G57" s="511"/>
    </row>
    <row r="58" spans="1:7" ht="43.5" customHeight="1" x14ac:dyDescent="0.25">
      <c r="A58" s="511" t="s">
        <v>407</v>
      </c>
      <c r="B58" s="511"/>
      <c r="C58" s="511"/>
      <c r="D58" s="511"/>
      <c r="E58" s="511"/>
      <c r="F58" s="511"/>
      <c r="G58" s="511"/>
    </row>
    <row r="59" spans="1:7" ht="29.25" customHeight="1" x14ac:dyDescent="0.25">
      <c r="A59" s="511" t="s">
        <v>408</v>
      </c>
      <c r="B59" s="511"/>
      <c r="C59" s="511"/>
      <c r="D59" s="511"/>
      <c r="E59" s="511"/>
      <c r="F59" s="511"/>
      <c r="G59" s="511"/>
    </row>
    <row r="60" spans="1:7" ht="43.5" customHeight="1" x14ac:dyDescent="0.25">
      <c r="A60" s="511" t="s">
        <v>409</v>
      </c>
      <c r="B60" s="511"/>
      <c r="C60" s="511"/>
      <c r="D60" s="511"/>
      <c r="E60" s="511"/>
      <c r="F60" s="511"/>
      <c r="G60" s="511"/>
    </row>
    <row r="61" spans="1:7" ht="58.5" customHeight="1" x14ac:dyDescent="0.25">
      <c r="A61" s="511" t="s">
        <v>410</v>
      </c>
      <c r="B61" s="511"/>
      <c r="C61" s="511"/>
      <c r="D61" s="511"/>
      <c r="E61" s="511"/>
      <c r="F61" s="511"/>
      <c r="G61" s="511"/>
    </row>
    <row r="62" spans="1:7" ht="43.5" customHeight="1" x14ac:dyDescent="0.25">
      <c r="A62" s="511" t="s">
        <v>411</v>
      </c>
      <c r="B62" s="511"/>
      <c r="C62" s="511"/>
      <c r="D62" s="511"/>
      <c r="E62" s="511"/>
      <c r="F62" s="511"/>
      <c r="G62" s="511"/>
    </row>
    <row r="63" spans="1:7" ht="29.25" customHeight="1" x14ac:dyDescent="0.25">
      <c r="A63" s="511" t="s">
        <v>412</v>
      </c>
      <c r="B63" s="511"/>
      <c r="C63" s="511"/>
      <c r="D63" s="511"/>
      <c r="E63" s="511"/>
      <c r="F63" s="511"/>
      <c r="G63" s="511"/>
    </row>
    <row r="64" spans="1:7" ht="29.25" customHeight="1" x14ac:dyDescent="0.25">
      <c r="A64" s="511" t="s">
        <v>413</v>
      </c>
      <c r="B64" s="511"/>
      <c r="C64" s="511"/>
      <c r="D64" s="511"/>
      <c r="E64" s="511"/>
      <c r="F64" s="511"/>
      <c r="G64" s="511"/>
    </row>
    <row r="65" spans="1:7" ht="29.25" customHeight="1" x14ac:dyDescent="0.25">
      <c r="A65" s="511" t="s">
        <v>414</v>
      </c>
      <c r="B65" s="511"/>
      <c r="C65" s="511"/>
      <c r="D65" s="511"/>
      <c r="E65" s="511"/>
      <c r="F65" s="511"/>
      <c r="G65" s="511"/>
    </row>
    <row r="66" spans="1:7" ht="3" customHeight="1" x14ac:dyDescent="0.25"/>
  </sheetData>
  <mergeCells count="37">
    <mergeCell ref="A3:G3"/>
    <mergeCell ref="A4:G4"/>
    <mergeCell ref="A5:G5"/>
    <mergeCell ref="A7:A8"/>
    <mergeCell ref="B7:B8"/>
    <mergeCell ref="C7:C8"/>
    <mergeCell ref="D7:D8"/>
    <mergeCell ref="A10:A16"/>
    <mergeCell ref="B10:B16"/>
    <mergeCell ref="C10:C16"/>
    <mergeCell ref="A17:A24"/>
    <mergeCell ref="B17:B24"/>
    <mergeCell ref="C17:C24"/>
    <mergeCell ref="A25:A32"/>
    <mergeCell ref="B25:B32"/>
    <mergeCell ref="C25:C32"/>
    <mergeCell ref="A33:A36"/>
    <mergeCell ref="B33:B36"/>
    <mergeCell ref="C33:C36"/>
    <mergeCell ref="A37:A41"/>
    <mergeCell ref="B37:B41"/>
    <mergeCell ref="C37:C41"/>
    <mergeCell ref="A46:A47"/>
    <mergeCell ref="B46:B47"/>
    <mergeCell ref="C46:C47"/>
    <mergeCell ref="A65:G65"/>
    <mergeCell ref="A52:A54"/>
    <mergeCell ref="B52:C54"/>
    <mergeCell ref="A56:G56"/>
    <mergeCell ref="A57:G57"/>
    <mergeCell ref="A58:G58"/>
    <mergeCell ref="A59:G59"/>
    <mergeCell ref="A60:G60"/>
    <mergeCell ref="A61:G61"/>
    <mergeCell ref="A62:G62"/>
    <mergeCell ref="A63:G63"/>
    <mergeCell ref="A64:G64"/>
  </mergeCells>
  <phoneticPr fontId="32" type="noConversion"/>
  <pageMargins left="0.78740157480314965" right="0.31496062992125984" top="0.59055118110236227" bottom="0.39370078740157483" header="0.19685039370078741" footer="0.19685039370078741"/>
  <pageSetup paperSize="9" scale="57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1" manualBreakCount="1">
    <brk id="43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F0064-62AE-40D9-95BD-FADDB34C4988}">
  <sheetPr>
    <pageSetUpPr fitToPage="1"/>
  </sheetPr>
  <dimension ref="A1:R40"/>
  <sheetViews>
    <sheetView view="pageBreakPreview" zoomScale="75" zoomScaleNormal="75" zoomScaleSheetLayoutView="75" workbookViewId="0">
      <pane xSplit="2" ySplit="6" topLeftCell="C13" activePane="bottomRight" state="frozen"/>
      <selection activeCell="E41" sqref="E41"/>
      <selection pane="topRight" activeCell="E41" sqref="E41"/>
      <selection pane="bottomLeft" activeCell="E41" sqref="E41"/>
      <selection pane="bottomRight" activeCell="R2" sqref="R2"/>
    </sheetView>
  </sheetViews>
  <sheetFormatPr defaultColWidth="9.140625" defaultRowHeight="15" x14ac:dyDescent="0.25"/>
  <cols>
    <col min="1" max="1" width="11" style="259" customWidth="1"/>
    <col min="2" max="2" width="37.42578125" style="260" customWidth="1"/>
    <col min="3" max="3" width="10" style="259" customWidth="1"/>
    <col min="4" max="4" width="10.42578125" style="261" bestFit="1" customWidth="1"/>
    <col min="5" max="8" width="12" style="261" customWidth="1"/>
    <col min="9" max="9" width="10.42578125" style="261" bestFit="1" customWidth="1"/>
    <col min="10" max="13" width="12" style="261" customWidth="1"/>
    <col min="14" max="14" width="10.42578125" style="261" bestFit="1" customWidth="1"/>
    <col min="15" max="18" width="12" style="261" customWidth="1"/>
    <col min="19" max="16384" width="9.140625" style="260"/>
  </cols>
  <sheetData>
    <row r="1" spans="1:18" s="258" customFormat="1" x14ac:dyDescent="0.25">
      <c r="A1" s="255"/>
      <c r="B1" s="256"/>
      <c r="C1" s="255"/>
      <c r="D1" s="257"/>
      <c r="E1" s="257"/>
      <c r="F1" s="257"/>
      <c r="G1" s="546"/>
      <c r="H1" s="546"/>
      <c r="I1" s="257"/>
      <c r="J1" s="257"/>
      <c r="K1" s="257"/>
      <c r="L1" s="546"/>
      <c r="M1" s="546"/>
      <c r="N1" s="257"/>
      <c r="O1" s="257"/>
      <c r="R1" s="438" t="s">
        <v>572</v>
      </c>
    </row>
    <row r="2" spans="1:18" s="258" customFormat="1" ht="15.75" x14ac:dyDescent="0.25">
      <c r="A2" s="547" t="s">
        <v>235</v>
      </c>
      <c r="B2" s="547"/>
      <c r="C2" s="547"/>
      <c r="D2" s="548"/>
      <c r="E2" s="257"/>
      <c r="F2" s="257"/>
      <c r="G2" s="257"/>
      <c r="H2" s="257"/>
      <c r="J2" s="257"/>
      <c r="K2" s="257"/>
      <c r="L2" s="257"/>
      <c r="M2" s="257"/>
      <c r="O2" s="257"/>
      <c r="R2" s="367" t="s">
        <v>236</v>
      </c>
    </row>
    <row r="3" spans="1:18" ht="15.75" thickBot="1" x14ac:dyDescent="0.3"/>
    <row r="4" spans="1:18" ht="12.75" customHeight="1" x14ac:dyDescent="0.25">
      <c r="A4" s="549" t="s">
        <v>177</v>
      </c>
      <c r="B4" s="551" t="s">
        <v>169</v>
      </c>
      <c r="C4" s="553" t="s">
        <v>237</v>
      </c>
      <c r="D4" s="543" t="s">
        <v>595</v>
      </c>
      <c r="E4" s="544"/>
      <c r="F4" s="544"/>
      <c r="G4" s="544"/>
      <c r="H4" s="545"/>
      <c r="I4" s="543" t="s">
        <v>596</v>
      </c>
      <c r="J4" s="544"/>
      <c r="K4" s="544"/>
      <c r="L4" s="544"/>
      <c r="M4" s="545"/>
      <c r="N4" s="543" t="s">
        <v>136</v>
      </c>
      <c r="O4" s="544"/>
      <c r="P4" s="544"/>
      <c r="Q4" s="544"/>
      <c r="R4" s="545"/>
    </row>
    <row r="5" spans="1:18" s="259" customFormat="1" x14ac:dyDescent="0.25">
      <c r="A5" s="550"/>
      <c r="B5" s="552"/>
      <c r="C5" s="554"/>
      <c r="D5" s="262" t="s">
        <v>12</v>
      </c>
      <c r="E5" s="263" t="s">
        <v>85</v>
      </c>
      <c r="F5" s="263" t="s">
        <v>87</v>
      </c>
      <c r="G5" s="263" t="s">
        <v>89</v>
      </c>
      <c r="H5" s="264" t="s">
        <v>91</v>
      </c>
      <c r="I5" s="262" t="s">
        <v>12</v>
      </c>
      <c r="J5" s="263" t="s">
        <v>85</v>
      </c>
      <c r="K5" s="263" t="s">
        <v>87</v>
      </c>
      <c r="L5" s="263" t="s">
        <v>89</v>
      </c>
      <c r="M5" s="264" t="s">
        <v>91</v>
      </c>
      <c r="N5" s="262" t="s">
        <v>12</v>
      </c>
      <c r="O5" s="263" t="s">
        <v>85</v>
      </c>
      <c r="P5" s="263" t="s">
        <v>87</v>
      </c>
      <c r="Q5" s="263" t="s">
        <v>89</v>
      </c>
      <c r="R5" s="264" t="s">
        <v>91</v>
      </c>
    </row>
    <row r="6" spans="1:18" s="259" customFormat="1" ht="15.75" thickBot="1" x14ac:dyDescent="0.3">
      <c r="A6" s="265">
        <v>1</v>
      </c>
      <c r="B6" s="266">
        <v>2</v>
      </c>
      <c r="C6" s="555"/>
      <c r="D6" s="267">
        <f>1</f>
        <v>1</v>
      </c>
      <c r="E6" s="268">
        <f>D6+1</f>
        <v>2</v>
      </c>
      <c r="F6" s="268">
        <f>E6+1</f>
        <v>3</v>
      </c>
      <c r="G6" s="268">
        <f>F6+1</f>
        <v>4</v>
      </c>
      <c r="H6" s="269">
        <f>G6+1</f>
        <v>5</v>
      </c>
      <c r="I6" s="267">
        <f>1</f>
        <v>1</v>
      </c>
      <c r="J6" s="268">
        <f>I6+1</f>
        <v>2</v>
      </c>
      <c r="K6" s="268">
        <f>J6+1</f>
        <v>3</v>
      </c>
      <c r="L6" s="268">
        <f>K6+1</f>
        <v>4</v>
      </c>
      <c r="M6" s="269">
        <f>L6+1</f>
        <v>5</v>
      </c>
      <c r="N6" s="267">
        <f>1</f>
        <v>1</v>
      </c>
      <c r="O6" s="268">
        <f>N6+1</f>
        <v>2</v>
      </c>
      <c r="P6" s="268">
        <f>O6+1</f>
        <v>3</v>
      </c>
      <c r="Q6" s="268">
        <f>P6+1</f>
        <v>4</v>
      </c>
      <c r="R6" s="269">
        <f>Q6+1</f>
        <v>5</v>
      </c>
    </row>
    <row r="7" spans="1:18" s="258" customFormat="1" ht="30" x14ac:dyDescent="0.25">
      <c r="A7" s="270" t="s">
        <v>170</v>
      </c>
      <c r="B7" s="271" t="s">
        <v>238</v>
      </c>
      <c r="C7" s="272" t="s">
        <v>239</v>
      </c>
      <c r="D7" s="273"/>
      <c r="E7" s="274"/>
      <c r="F7" s="274"/>
      <c r="G7" s="274"/>
      <c r="H7" s="274"/>
      <c r="I7" s="273"/>
      <c r="J7" s="274"/>
      <c r="K7" s="274"/>
      <c r="L7" s="274"/>
      <c r="M7" s="275"/>
      <c r="N7" s="273"/>
      <c r="O7" s="274"/>
      <c r="P7" s="274"/>
      <c r="Q7" s="274"/>
      <c r="R7" s="275"/>
    </row>
    <row r="8" spans="1:18" s="258" customFormat="1" x14ac:dyDescent="0.25">
      <c r="A8" s="276" t="s">
        <v>23</v>
      </c>
      <c r="B8" s="277" t="s">
        <v>240</v>
      </c>
      <c r="C8" s="278" t="s">
        <v>239</v>
      </c>
      <c r="D8" s="279"/>
      <c r="E8" s="280"/>
      <c r="F8" s="280"/>
      <c r="G8" s="280"/>
      <c r="H8" s="281"/>
      <c r="I8" s="279"/>
      <c r="J8" s="280"/>
      <c r="K8" s="280"/>
      <c r="L8" s="280"/>
      <c r="M8" s="281"/>
      <c r="N8" s="279"/>
      <c r="O8" s="280"/>
      <c r="P8" s="280"/>
      <c r="Q8" s="280"/>
      <c r="R8" s="281"/>
    </row>
    <row r="9" spans="1:18" x14ac:dyDescent="0.25">
      <c r="A9" s="276"/>
      <c r="B9" s="277" t="s">
        <v>241</v>
      </c>
      <c r="C9" s="282"/>
      <c r="D9" s="279"/>
      <c r="E9" s="280"/>
      <c r="F9" s="280"/>
      <c r="G9" s="280"/>
      <c r="H9" s="281"/>
      <c r="I9" s="279"/>
      <c r="J9" s="280"/>
      <c r="K9" s="280"/>
      <c r="L9" s="280"/>
      <c r="M9" s="281"/>
      <c r="N9" s="279"/>
      <c r="O9" s="280"/>
      <c r="P9" s="280"/>
      <c r="Q9" s="280"/>
      <c r="R9" s="281"/>
    </row>
    <row r="10" spans="1:18" x14ac:dyDescent="0.25">
      <c r="A10" s="276"/>
      <c r="B10" s="277" t="s">
        <v>242</v>
      </c>
      <c r="C10" s="278" t="s">
        <v>243</v>
      </c>
      <c r="D10" s="279"/>
      <c r="E10" s="280"/>
      <c r="F10" s="280"/>
      <c r="G10" s="280"/>
      <c r="H10" s="281"/>
      <c r="I10" s="279"/>
      <c r="J10" s="280"/>
      <c r="K10" s="280"/>
      <c r="L10" s="280"/>
      <c r="M10" s="281"/>
      <c r="N10" s="279"/>
      <c r="O10" s="280"/>
      <c r="P10" s="280"/>
      <c r="Q10" s="280"/>
      <c r="R10" s="281"/>
    </row>
    <row r="11" spans="1:18" x14ac:dyDescent="0.25">
      <c r="A11" s="276"/>
      <c r="B11" s="277" t="s">
        <v>85</v>
      </c>
      <c r="C11" s="278" t="s">
        <v>239</v>
      </c>
      <c r="D11" s="279"/>
      <c r="E11" s="283"/>
      <c r="F11" s="280"/>
      <c r="G11" s="280"/>
      <c r="H11" s="281"/>
      <c r="I11" s="279"/>
      <c r="J11" s="283"/>
      <c r="K11" s="280"/>
      <c r="L11" s="280"/>
      <c r="M11" s="281"/>
      <c r="N11" s="279"/>
      <c r="O11" s="283"/>
      <c r="P11" s="280"/>
      <c r="Q11" s="280"/>
      <c r="R11" s="281"/>
    </row>
    <row r="12" spans="1:18" x14ac:dyDescent="0.25">
      <c r="A12" s="276"/>
      <c r="B12" s="277" t="s">
        <v>87</v>
      </c>
      <c r="C12" s="278" t="s">
        <v>239</v>
      </c>
      <c r="D12" s="279"/>
      <c r="E12" s="283"/>
      <c r="F12" s="283"/>
      <c r="G12" s="280"/>
      <c r="H12" s="281"/>
      <c r="I12" s="279"/>
      <c r="J12" s="283"/>
      <c r="K12" s="283"/>
      <c r="L12" s="280"/>
      <c r="M12" s="281"/>
      <c r="N12" s="279"/>
      <c r="O12" s="283"/>
      <c r="P12" s="283"/>
      <c r="Q12" s="280"/>
      <c r="R12" s="281"/>
    </row>
    <row r="13" spans="1:18" x14ac:dyDescent="0.25">
      <c r="A13" s="276"/>
      <c r="B13" s="277" t="s">
        <v>89</v>
      </c>
      <c r="C13" s="278" t="s">
        <v>239</v>
      </c>
      <c r="D13" s="279"/>
      <c r="E13" s="283"/>
      <c r="F13" s="283"/>
      <c r="G13" s="283"/>
      <c r="H13" s="281"/>
      <c r="I13" s="279"/>
      <c r="J13" s="283"/>
      <c r="K13" s="283"/>
      <c r="L13" s="283"/>
      <c r="M13" s="281"/>
      <c r="N13" s="279"/>
      <c r="O13" s="283"/>
      <c r="P13" s="283"/>
      <c r="Q13" s="283"/>
      <c r="R13" s="281"/>
    </row>
    <row r="14" spans="1:18" x14ac:dyDescent="0.25">
      <c r="A14" s="276" t="s">
        <v>30</v>
      </c>
      <c r="B14" s="277" t="s">
        <v>244</v>
      </c>
      <c r="C14" s="278" t="s">
        <v>239</v>
      </c>
      <c r="D14" s="279"/>
      <c r="E14" s="280"/>
      <c r="F14" s="280"/>
      <c r="G14" s="280"/>
      <c r="H14" s="281"/>
      <c r="I14" s="279"/>
      <c r="J14" s="280"/>
      <c r="K14" s="280"/>
      <c r="L14" s="280"/>
      <c r="M14" s="281"/>
      <c r="N14" s="279"/>
      <c r="O14" s="280"/>
      <c r="P14" s="280"/>
      <c r="Q14" s="280"/>
      <c r="R14" s="281"/>
    </row>
    <row r="15" spans="1:18" x14ac:dyDescent="0.25">
      <c r="A15" s="276" t="s">
        <v>36</v>
      </c>
      <c r="B15" s="277" t="s">
        <v>245</v>
      </c>
      <c r="C15" s="278" t="s">
        <v>239</v>
      </c>
      <c r="D15" s="279"/>
      <c r="E15" s="280"/>
      <c r="F15" s="280"/>
      <c r="G15" s="280"/>
      <c r="H15" s="281"/>
      <c r="I15" s="279"/>
      <c r="J15" s="280"/>
      <c r="K15" s="280"/>
      <c r="L15" s="280"/>
      <c r="M15" s="281"/>
      <c r="N15" s="279"/>
      <c r="O15" s="280"/>
      <c r="P15" s="280"/>
      <c r="Q15" s="280"/>
      <c r="R15" s="281"/>
    </row>
    <row r="16" spans="1:18" ht="29.25" customHeight="1" x14ac:dyDescent="0.25">
      <c r="A16" s="276" t="s">
        <v>68</v>
      </c>
      <c r="B16" s="277" t="s">
        <v>246</v>
      </c>
      <c r="C16" s="278" t="s">
        <v>239</v>
      </c>
      <c r="D16" s="279"/>
      <c r="E16" s="280">
        <f t="shared" ref="E16:H16" si="0">SUM(F16:I16)</f>
        <v>0</v>
      </c>
      <c r="F16" s="280">
        <f t="shared" si="0"/>
        <v>0</v>
      </c>
      <c r="G16" s="280">
        <f t="shared" si="0"/>
        <v>0</v>
      </c>
      <c r="H16" s="281">
        <f t="shared" si="0"/>
        <v>0</v>
      </c>
      <c r="I16" s="279"/>
      <c r="J16" s="280">
        <f t="shared" ref="J16:M16" si="1">SUM(K16:N16)</f>
        <v>0</v>
      </c>
      <c r="K16" s="280">
        <f t="shared" si="1"/>
        <v>0</v>
      </c>
      <c r="L16" s="280">
        <f t="shared" si="1"/>
        <v>0</v>
      </c>
      <c r="M16" s="281">
        <f t="shared" si="1"/>
        <v>0</v>
      </c>
      <c r="N16" s="279"/>
      <c r="O16" s="280">
        <f t="shared" ref="O16:R16" si="2">SUM(P16:S16)</f>
        <v>0</v>
      </c>
      <c r="P16" s="280">
        <f t="shared" si="2"/>
        <v>0</v>
      </c>
      <c r="Q16" s="280">
        <f t="shared" si="2"/>
        <v>0</v>
      </c>
      <c r="R16" s="281">
        <f t="shared" si="2"/>
        <v>0</v>
      </c>
    </row>
    <row r="17" spans="1:18" ht="29.25" customHeight="1" x14ac:dyDescent="0.25">
      <c r="A17" s="276" t="s">
        <v>284</v>
      </c>
      <c r="B17" s="277"/>
      <c r="C17" s="278"/>
      <c r="D17" s="279"/>
      <c r="E17" s="280"/>
      <c r="F17" s="280"/>
      <c r="G17" s="280"/>
      <c r="H17" s="284"/>
      <c r="I17" s="279"/>
      <c r="J17" s="280"/>
      <c r="K17" s="280"/>
      <c r="L17" s="280"/>
      <c r="M17" s="284"/>
      <c r="N17" s="279"/>
      <c r="O17" s="280"/>
      <c r="P17" s="280"/>
      <c r="Q17" s="280"/>
      <c r="R17" s="284"/>
    </row>
    <row r="18" spans="1:18" x14ac:dyDescent="0.25">
      <c r="A18" s="276" t="s">
        <v>286</v>
      </c>
      <c r="B18" s="277"/>
      <c r="C18" s="278"/>
      <c r="D18" s="279"/>
      <c r="E18" s="280"/>
      <c r="F18" s="280"/>
      <c r="G18" s="280"/>
      <c r="H18" s="284"/>
      <c r="I18" s="279"/>
      <c r="J18" s="280"/>
      <c r="K18" s="280"/>
      <c r="L18" s="280"/>
      <c r="M18" s="284"/>
      <c r="N18" s="279"/>
      <c r="O18" s="280"/>
      <c r="P18" s="280"/>
      <c r="Q18" s="280"/>
      <c r="R18" s="284"/>
    </row>
    <row r="19" spans="1:18" x14ac:dyDescent="0.25">
      <c r="A19" s="276" t="s">
        <v>285</v>
      </c>
      <c r="B19" s="277"/>
      <c r="C19" s="278"/>
      <c r="D19" s="279"/>
      <c r="E19" s="280"/>
      <c r="F19" s="280"/>
      <c r="G19" s="280"/>
      <c r="H19" s="284"/>
      <c r="I19" s="279"/>
      <c r="J19" s="280"/>
      <c r="K19" s="280"/>
      <c r="L19" s="280"/>
      <c r="M19" s="284"/>
      <c r="N19" s="279"/>
      <c r="O19" s="280"/>
      <c r="P19" s="280"/>
      <c r="Q19" s="280"/>
      <c r="R19" s="284"/>
    </row>
    <row r="20" spans="1:18" s="258" customFormat="1" x14ac:dyDescent="0.25">
      <c r="A20" s="276" t="s">
        <v>172</v>
      </c>
      <c r="B20" s="277" t="s">
        <v>247</v>
      </c>
      <c r="C20" s="278" t="s">
        <v>239</v>
      </c>
      <c r="D20" s="279"/>
      <c r="E20" s="280"/>
      <c r="F20" s="280"/>
      <c r="G20" s="280"/>
      <c r="H20" s="285"/>
      <c r="I20" s="279"/>
      <c r="J20" s="280"/>
      <c r="K20" s="280"/>
      <c r="L20" s="280"/>
      <c r="M20" s="285"/>
      <c r="N20" s="279"/>
      <c r="O20" s="280"/>
      <c r="P20" s="280"/>
      <c r="Q20" s="280"/>
      <c r="R20" s="285"/>
    </row>
    <row r="21" spans="1:18" s="258" customFormat="1" x14ac:dyDescent="0.25">
      <c r="A21" s="276"/>
      <c r="B21" s="277" t="s">
        <v>248</v>
      </c>
      <c r="C21" s="278" t="s">
        <v>15</v>
      </c>
      <c r="D21" s="279"/>
      <c r="E21" s="280"/>
      <c r="F21" s="280"/>
      <c r="G21" s="280"/>
      <c r="H21" s="281"/>
      <c r="I21" s="279"/>
      <c r="J21" s="280"/>
      <c r="K21" s="280"/>
      <c r="L21" s="280"/>
      <c r="M21" s="281"/>
      <c r="N21" s="279"/>
      <c r="O21" s="280"/>
      <c r="P21" s="280"/>
      <c r="Q21" s="280"/>
      <c r="R21" s="281"/>
    </row>
    <row r="22" spans="1:18" s="258" customFormat="1" ht="18.75" customHeight="1" x14ac:dyDescent="0.25">
      <c r="A22" s="286" t="s">
        <v>249</v>
      </c>
      <c r="B22" s="277" t="s">
        <v>250</v>
      </c>
      <c r="C22" s="278" t="s">
        <v>239</v>
      </c>
      <c r="D22" s="279"/>
      <c r="E22" s="280"/>
      <c r="F22" s="280"/>
      <c r="G22" s="280"/>
      <c r="H22" s="281"/>
      <c r="I22" s="279"/>
      <c r="J22" s="280"/>
      <c r="K22" s="280"/>
      <c r="L22" s="280"/>
      <c r="M22" s="281"/>
      <c r="N22" s="279"/>
      <c r="O22" s="280"/>
      <c r="P22" s="280"/>
      <c r="Q22" s="280"/>
      <c r="R22" s="281"/>
    </row>
    <row r="23" spans="1:18" s="258" customFormat="1" ht="30" x14ac:dyDescent="0.25">
      <c r="A23" s="286" t="s">
        <v>251</v>
      </c>
      <c r="B23" s="277" t="s">
        <v>252</v>
      </c>
      <c r="C23" s="278" t="s">
        <v>239</v>
      </c>
      <c r="D23" s="279"/>
      <c r="E23" s="280"/>
      <c r="F23" s="280"/>
      <c r="G23" s="280"/>
      <c r="H23" s="281"/>
      <c r="I23" s="279"/>
      <c r="J23" s="280"/>
      <c r="K23" s="280"/>
      <c r="L23" s="280"/>
      <c r="M23" s="281"/>
      <c r="N23" s="279"/>
      <c r="O23" s="280"/>
      <c r="P23" s="280"/>
      <c r="Q23" s="280"/>
      <c r="R23" s="281"/>
    </row>
    <row r="24" spans="1:18" s="258" customFormat="1" ht="30" x14ac:dyDescent="0.25">
      <c r="A24" s="286" t="s">
        <v>253</v>
      </c>
      <c r="B24" s="277" t="s">
        <v>254</v>
      </c>
      <c r="C24" s="278" t="s">
        <v>239</v>
      </c>
      <c r="D24" s="279"/>
      <c r="E24" s="280">
        <f t="shared" ref="E24:R24" si="3">SUM(E25:E27)</f>
        <v>0</v>
      </c>
      <c r="F24" s="280">
        <f t="shared" si="3"/>
        <v>0</v>
      </c>
      <c r="G24" s="280">
        <f t="shared" si="3"/>
        <v>0</v>
      </c>
      <c r="H24" s="281">
        <f t="shared" si="3"/>
        <v>0</v>
      </c>
      <c r="I24" s="279"/>
      <c r="J24" s="280">
        <f t="shared" si="3"/>
        <v>0</v>
      </c>
      <c r="K24" s="280">
        <f t="shared" si="3"/>
        <v>0</v>
      </c>
      <c r="L24" s="280">
        <f t="shared" si="3"/>
        <v>0</v>
      </c>
      <c r="M24" s="281">
        <f t="shared" si="3"/>
        <v>0</v>
      </c>
      <c r="N24" s="279"/>
      <c r="O24" s="280">
        <f t="shared" si="3"/>
        <v>0</v>
      </c>
      <c r="P24" s="280">
        <f t="shared" si="3"/>
        <v>0</v>
      </c>
      <c r="Q24" s="280">
        <f t="shared" si="3"/>
        <v>0</v>
      </c>
      <c r="R24" s="281">
        <f t="shared" si="3"/>
        <v>0</v>
      </c>
    </row>
    <row r="25" spans="1:18" s="258" customFormat="1" x14ac:dyDescent="0.25">
      <c r="A25" s="286" t="s">
        <v>255</v>
      </c>
      <c r="B25" s="277" t="s">
        <v>287</v>
      </c>
      <c r="C25" s="278" t="s">
        <v>239</v>
      </c>
      <c r="D25" s="279"/>
      <c r="E25" s="280"/>
      <c r="F25" s="280"/>
      <c r="G25" s="280"/>
      <c r="H25" s="281"/>
      <c r="I25" s="279"/>
      <c r="J25" s="280"/>
      <c r="K25" s="280"/>
      <c r="L25" s="280"/>
      <c r="M25" s="281"/>
      <c r="N25" s="279"/>
      <c r="O25" s="280"/>
      <c r="P25" s="280"/>
      <c r="Q25" s="280"/>
      <c r="R25" s="281"/>
    </row>
    <row r="26" spans="1:18" s="258" customFormat="1" x14ac:dyDescent="0.25">
      <c r="A26" s="286" t="s">
        <v>295</v>
      </c>
      <c r="B26" s="277" t="s">
        <v>288</v>
      </c>
      <c r="C26" s="278" t="s">
        <v>239</v>
      </c>
      <c r="D26" s="279"/>
      <c r="E26" s="280"/>
      <c r="F26" s="280"/>
      <c r="G26" s="280"/>
      <c r="H26" s="281"/>
      <c r="I26" s="279"/>
      <c r="J26" s="280"/>
      <c r="K26" s="280"/>
      <c r="L26" s="280"/>
      <c r="M26" s="281"/>
      <c r="N26" s="279"/>
      <c r="O26" s="280"/>
      <c r="P26" s="280"/>
      <c r="Q26" s="280"/>
      <c r="R26" s="281"/>
    </row>
    <row r="27" spans="1:18" s="258" customFormat="1" x14ac:dyDescent="0.25">
      <c r="A27" s="286" t="s">
        <v>290</v>
      </c>
      <c r="B27" s="277" t="s">
        <v>289</v>
      </c>
      <c r="C27" s="278" t="s">
        <v>239</v>
      </c>
      <c r="D27" s="279"/>
      <c r="E27" s="280"/>
      <c r="F27" s="280"/>
      <c r="G27" s="280"/>
      <c r="H27" s="281"/>
      <c r="I27" s="279"/>
      <c r="J27" s="280"/>
      <c r="K27" s="280"/>
      <c r="L27" s="280"/>
      <c r="M27" s="281"/>
      <c r="N27" s="279"/>
      <c r="O27" s="280"/>
      <c r="P27" s="280"/>
      <c r="Q27" s="280"/>
      <c r="R27" s="281"/>
    </row>
    <row r="28" spans="1:18" s="258" customFormat="1" ht="30" x14ac:dyDescent="0.25">
      <c r="A28" s="276" t="s">
        <v>173</v>
      </c>
      <c r="B28" s="277" t="s">
        <v>256</v>
      </c>
      <c r="C28" s="278" t="s">
        <v>239</v>
      </c>
      <c r="D28" s="279"/>
      <c r="E28" s="280"/>
      <c r="F28" s="280"/>
      <c r="G28" s="280"/>
      <c r="H28" s="281"/>
      <c r="I28" s="279"/>
      <c r="J28" s="280"/>
      <c r="K28" s="280"/>
      <c r="L28" s="280"/>
      <c r="M28" s="281"/>
      <c r="N28" s="279"/>
      <c r="O28" s="280"/>
      <c r="P28" s="280"/>
      <c r="Q28" s="280"/>
      <c r="R28" s="281"/>
    </row>
    <row r="29" spans="1:18" x14ac:dyDescent="0.25">
      <c r="A29" s="276" t="s">
        <v>174</v>
      </c>
      <c r="B29" s="277" t="s">
        <v>257</v>
      </c>
      <c r="C29" s="278" t="s">
        <v>239</v>
      </c>
      <c r="D29" s="279"/>
      <c r="E29" s="280"/>
      <c r="F29" s="280"/>
      <c r="G29" s="280"/>
      <c r="H29" s="281"/>
      <c r="I29" s="279"/>
      <c r="J29" s="280"/>
      <c r="K29" s="280"/>
      <c r="L29" s="280"/>
      <c r="M29" s="281"/>
      <c r="N29" s="279"/>
      <c r="O29" s="280"/>
      <c r="P29" s="280"/>
      <c r="Q29" s="280"/>
      <c r="R29" s="281"/>
    </row>
    <row r="30" spans="1:18" x14ac:dyDescent="0.25">
      <c r="A30" s="276" t="s">
        <v>258</v>
      </c>
      <c r="B30" s="277" t="s">
        <v>259</v>
      </c>
      <c r="C30" s="278" t="s">
        <v>239</v>
      </c>
      <c r="D30" s="279"/>
      <c r="E30" s="280"/>
      <c r="F30" s="280"/>
      <c r="G30" s="280"/>
      <c r="H30" s="285"/>
      <c r="I30" s="279"/>
      <c r="J30" s="280"/>
      <c r="K30" s="280"/>
      <c r="L30" s="280"/>
      <c r="M30" s="285"/>
      <c r="N30" s="279"/>
      <c r="O30" s="280"/>
      <c r="P30" s="280"/>
      <c r="Q30" s="280"/>
      <c r="R30" s="285"/>
    </row>
    <row r="31" spans="1:18" x14ac:dyDescent="0.25">
      <c r="A31" s="276"/>
      <c r="B31" s="277" t="s">
        <v>260</v>
      </c>
      <c r="C31" s="278" t="s">
        <v>239</v>
      </c>
      <c r="D31" s="279"/>
      <c r="E31" s="280"/>
      <c r="F31" s="280"/>
      <c r="G31" s="280"/>
      <c r="H31" s="281"/>
      <c r="I31" s="279"/>
      <c r="J31" s="280"/>
      <c r="K31" s="280"/>
      <c r="L31" s="280"/>
      <c r="M31" s="281"/>
      <c r="N31" s="279"/>
      <c r="O31" s="280"/>
      <c r="P31" s="280"/>
      <c r="Q31" s="280"/>
      <c r="R31" s="281"/>
    </row>
    <row r="32" spans="1:18" ht="36.75" customHeight="1" x14ac:dyDescent="0.25">
      <c r="A32" s="276"/>
      <c r="B32" s="277" t="s">
        <v>261</v>
      </c>
      <c r="C32" s="278" t="s">
        <v>239</v>
      </c>
      <c r="D32" s="279"/>
      <c r="E32" s="280"/>
      <c r="F32" s="280"/>
      <c r="G32" s="280"/>
      <c r="H32" s="281"/>
      <c r="I32" s="279"/>
      <c r="J32" s="280"/>
      <c r="K32" s="280"/>
      <c r="L32" s="280"/>
      <c r="M32" s="281"/>
      <c r="N32" s="279"/>
      <c r="O32" s="280"/>
      <c r="P32" s="280"/>
      <c r="Q32" s="280"/>
      <c r="R32" s="281"/>
    </row>
    <row r="33" spans="1:18" ht="45" x14ac:dyDescent="0.25">
      <c r="A33" s="276"/>
      <c r="B33" s="277" t="s">
        <v>262</v>
      </c>
      <c r="C33" s="278" t="s">
        <v>239</v>
      </c>
      <c r="D33" s="279"/>
      <c r="E33" s="280"/>
      <c r="F33" s="280"/>
      <c r="G33" s="280"/>
      <c r="H33" s="281"/>
      <c r="I33" s="279"/>
      <c r="J33" s="280"/>
      <c r="K33" s="280"/>
      <c r="L33" s="280"/>
      <c r="M33" s="281"/>
      <c r="N33" s="279"/>
      <c r="O33" s="280"/>
      <c r="P33" s="280"/>
      <c r="Q33" s="280"/>
      <c r="R33" s="281"/>
    </row>
    <row r="34" spans="1:18" ht="30" x14ac:dyDescent="0.25">
      <c r="A34" s="287" t="s">
        <v>263</v>
      </c>
      <c r="B34" s="277" t="s">
        <v>264</v>
      </c>
      <c r="C34" s="278" t="s">
        <v>239</v>
      </c>
      <c r="D34" s="279"/>
      <c r="E34" s="280"/>
      <c r="F34" s="280"/>
      <c r="G34" s="280"/>
      <c r="H34" s="281"/>
      <c r="I34" s="279"/>
      <c r="J34" s="280"/>
      <c r="K34" s="280"/>
      <c r="L34" s="280"/>
      <c r="M34" s="281"/>
      <c r="N34" s="279"/>
      <c r="O34" s="280"/>
      <c r="P34" s="280"/>
      <c r="Q34" s="280"/>
      <c r="R34" s="281"/>
    </row>
    <row r="35" spans="1:18" x14ac:dyDescent="0.25">
      <c r="A35" s="276" t="s">
        <v>293</v>
      </c>
      <c r="B35" s="277"/>
      <c r="C35" s="278"/>
      <c r="D35" s="279"/>
      <c r="E35" s="280"/>
      <c r="F35" s="280"/>
      <c r="G35" s="280"/>
      <c r="H35" s="281"/>
      <c r="I35" s="279"/>
      <c r="J35" s="280"/>
      <c r="K35" s="280"/>
      <c r="L35" s="280"/>
      <c r="M35" s="281"/>
      <c r="N35" s="279"/>
      <c r="O35" s="280"/>
      <c r="P35" s="280"/>
      <c r="Q35" s="280"/>
      <c r="R35" s="281"/>
    </row>
    <row r="36" spans="1:18" x14ac:dyDescent="0.25">
      <c r="A36" s="276" t="s">
        <v>294</v>
      </c>
      <c r="B36" s="277"/>
      <c r="C36" s="278"/>
      <c r="D36" s="279"/>
      <c r="E36" s="280"/>
      <c r="F36" s="280"/>
      <c r="G36" s="280"/>
      <c r="H36" s="281"/>
      <c r="I36" s="279"/>
      <c r="J36" s="280"/>
      <c r="K36" s="280"/>
      <c r="L36" s="280"/>
      <c r="M36" s="281"/>
      <c r="N36" s="279"/>
      <c r="O36" s="280"/>
      <c r="P36" s="280"/>
      <c r="Q36" s="280"/>
      <c r="R36" s="281"/>
    </row>
    <row r="37" spans="1:18" x14ac:dyDescent="0.25">
      <c r="A37" s="276" t="s">
        <v>285</v>
      </c>
      <c r="B37" s="277"/>
      <c r="C37" s="278"/>
      <c r="D37" s="279"/>
      <c r="E37" s="280"/>
      <c r="F37" s="280"/>
      <c r="G37" s="280"/>
      <c r="H37" s="281"/>
      <c r="I37" s="279"/>
      <c r="J37" s="280"/>
      <c r="K37" s="280"/>
      <c r="L37" s="280"/>
      <c r="M37" s="281"/>
      <c r="N37" s="279"/>
      <c r="O37" s="280"/>
      <c r="P37" s="280"/>
      <c r="Q37" s="280"/>
      <c r="R37" s="281"/>
    </row>
    <row r="38" spans="1:18" s="258" customFormat="1" ht="15.75" customHeight="1" x14ac:dyDescent="0.25">
      <c r="A38" s="276" t="s">
        <v>265</v>
      </c>
      <c r="B38" s="277" t="s">
        <v>266</v>
      </c>
      <c r="C38" s="278" t="s">
        <v>239</v>
      </c>
      <c r="D38" s="279"/>
      <c r="E38" s="280"/>
      <c r="F38" s="280"/>
      <c r="G38" s="280"/>
      <c r="H38" s="281"/>
      <c r="I38" s="279"/>
      <c r="J38" s="280"/>
      <c r="K38" s="280"/>
      <c r="L38" s="280"/>
      <c r="M38" s="281"/>
      <c r="N38" s="279"/>
      <c r="O38" s="280"/>
      <c r="P38" s="280"/>
      <c r="Q38" s="280"/>
      <c r="R38" s="281"/>
    </row>
    <row r="39" spans="1:18" s="258" customFormat="1" x14ac:dyDescent="0.25">
      <c r="A39" s="255"/>
      <c r="C39" s="255"/>
      <c r="D39" s="257"/>
      <c r="E39" s="257"/>
      <c r="F39" s="257"/>
      <c r="G39" s="257"/>
      <c r="H39" s="257"/>
      <c r="I39" s="257"/>
      <c r="J39" s="257"/>
      <c r="K39" s="257"/>
      <c r="L39" s="257"/>
      <c r="M39" s="257"/>
      <c r="N39" s="257"/>
      <c r="O39" s="257"/>
      <c r="P39" s="257"/>
      <c r="Q39" s="257"/>
      <c r="R39" s="257"/>
    </row>
    <row r="40" spans="1:18" s="258" customFormat="1" x14ac:dyDescent="0.25">
      <c r="A40" s="255"/>
      <c r="C40" s="255"/>
      <c r="D40" s="257"/>
      <c r="E40" s="257"/>
      <c r="F40" s="257"/>
      <c r="G40" s="257"/>
      <c r="H40" s="257"/>
      <c r="I40" s="257"/>
      <c r="J40" s="257"/>
      <c r="K40" s="257"/>
      <c r="L40" s="257"/>
      <c r="M40" s="257"/>
      <c r="N40" s="257"/>
      <c r="O40" s="257"/>
      <c r="P40" s="257"/>
      <c r="Q40" s="257"/>
      <c r="R40" s="257"/>
    </row>
  </sheetData>
  <sheetProtection formatCells="0" formatColumns="0" formatRows="0"/>
  <mergeCells count="9">
    <mergeCell ref="N4:R4"/>
    <mergeCell ref="G1:H1"/>
    <mergeCell ref="L1:M1"/>
    <mergeCell ref="A2:D2"/>
    <mergeCell ref="A4:A5"/>
    <mergeCell ref="B4:B5"/>
    <mergeCell ref="C4:C6"/>
    <mergeCell ref="D4:H4"/>
    <mergeCell ref="I4:M4"/>
  </mergeCells>
  <pageMargins left="0.78740157480314965" right="0.19685039370078741" top="0.98425196850393704" bottom="0.98425196850393704" header="0.51181102362204722" footer="0.51181102362204722"/>
  <pageSetup paperSize="9" scale="4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F4DFB-00E1-4E4C-91B5-8006D4D4FDA8}">
  <sheetPr>
    <pageSetUpPr fitToPage="1"/>
  </sheetPr>
  <dimension ref="A1:R40"/>
  <sheetViews>
    <sheetView zoomScale="75" zoomScaleNormal="75" zoomScaleSheetLayoutView="70" workbookViewId="0">
      <selection activeCell="R2" sqref="R2"/>
    </sheetView>
  </sheetViews>
  <sheetFormatPr defaultColWidth="9.140625" defaultRowHeight="12.75" x14ac:dyDescent="0.2"/>
  <cols>
    <col min="1" max="1" width="16.42578125" style="288" customWidth="1"/>
    <col min="2" max="2" width="52" style="288" customWidth="1"/>
    <col min="3" max="3" width="6.5703125" style="289" customWidth="1"/>
    <col min="4" max="4" width="9.140625" style="288" customWidth="1"/>
    <col min="5" max="7" width="10.5703125" style="288" customWidth="1"/>
    <col min="8" max="8" width="8" style="288" customWidth="1"/>
    <col min="9" max="13" width="10.5703125" style="288" customWidth="1"/>
    <col min="14" max="14" width="9.140625" style="288" customWidth="1"/>
    <col min="15" max="17" width="10.5703125" style="288" customWidth="1"/>
    <col min="18" max="18" width="8" style="288" customWidth="1"/>
    <col min="19" max="16384" width="9.140625" style="288"/>
  </cols>
  <sheetData>
    <row r="1" spans="1:18" s="250" customFormat="1" ht="18.75" x14ac:dyDescent="0.3">
      <c r="B1" s="290"/>
      <c r="C1" s="291"/>
      <c r="G1" s="556"/>
      <c r="H1" s="556"/>
      <c r="R1" s="251" t="s">
        <v>573</v>
      </c>
    </row>
    <row r="2" spans="1:18" s="250" customFormat="1" ht="15.75" x14ac:dyDescent="0.25">
      <c r="A2" s="250" t="s">
        <v>267</v>
      </c>
      <c r="B2" s="292"/>
      <c r="C2" s="293"/>
      <c r="M2" s="368"/>
      <c r="N2" s="368"/>
      <c r="O2" s="368"/>
      <c r="P2" s="368"/>
      <c r="R2" s="368" t="s">
        <v>268</v>
      </c>
    </row>
    <row r="3" spans="1:18" ht="13.5" thickBot="1" x14ac:dyDescent="0.25"/>
    <row r="4" spans="1:18" s="121" customFormat="1" ht="15" x14ac:dyDescent="0.25">
      <c r="A4" s="557" t="s">
        <v>177</v>
      </c>
      <c r="B4" s="558" t="s">
        <v>169</v>
      </c>
      <c r="C4" s="560" t="s">
        <v>237</v>
      </c>
      <c r="D4" s="543" t="s">
        <v>595</v>
      </c>
      <c r="E4" s="544"/>
      <c r="F4" s="544"/>
      <c r="G4" s="544"/>
      <c r="H4" s="545"/>
      <c r="I4" s="543" t="s">
        <v>596</v>
      </c>
      <c r="J4" s="544"/>
      <c r="K4" s="544"/>
      <c r="L4" s="544"/>
      <c r="M4" s="545"/>
      <c r="N4" s="543" t="s">
        <v>136</v>
      </c>
      <c r="O4" s="544"/>
      <c r="P4" s="544"/>
      <c r="Q4" s="544"/>
      <c r="R4" s="545"/>
    </row>
    <row r="5" spans="1:18" s="297" customFormat="1" x14ac:dyDescent="0.2">
      <c r="A5" s="557"/>
      <c r="B5" s="559"/>
      <c r="C5" s="561"/>
      <c r="D5" s="294" t="s">
        <v>12</v>
      </c>
      <c r="E5" s="295" t="s">
        <v>85</v>
      </c>
      <c r="F5" s="295" t="s">
        <v>87</v>
      </c>
      <c r="G5" s="295" t="s">
        <v>89</v>
      </c>
      <c r="H5" s="296" t="s">
        <v>91</v>
      </c>
      <c r="I5" s="294" t="s">
        <v>12</v>
      </c>
      <c r="J5" s="295" t="s">
        <v>85</v>
      </c>
      <c r="K5" s="295" t="s">
        <v>87</v>
      </c>
      <c r="L5" s="295" t="s">
        <v>89</v>
      </c>
      <c r="M5" s="296" t="s">
        <v>91</v>
      </c>
      <c r="N5" s="294" t="s">
        <v>12</v>
      </c>
      <c r="O5" s="295" t="s">
        <v>85</v>
      </c>
      <c r="P5" s="295" t="s">
        <v>87</v>
      </c>
      <c r="Q5" s="295" t="s">
        <v>89</v>
      </c>
      <c r="R5" s="296" t="s">
        <v>91</v>
      </c>
    </row>
    <row r="6" spans="1:18" s="297" customFormat="1" ht="13.5" thickBot="1" x14ac:dyDescent="0.25">
      <c r="A6" s="298">
        <v>1</v>
      </c>
      <c r="B6" s="299">
        <v>2</v>
      </c>
      <c r="C6" s="562"/>
      <c r="D6" s="300">
        <f>1</f>
        <v>1</v>
      </c>
      <c r="E6" s="301">
        <f>D6+1</f>
        <v>2</v>
      </c>
      <c r="F6" s="301">
        <f>E6+1</f>
        <v>3</v>
      </c>
      <c r="G6" s="301">
        <f>F6+1</f>
        <v>4</v>
      </c>
      <c r="H6" s="302">
        <f>G6+1</f>
        <v>5</v>
      </c>
      <c r="I6" s="300">
        <f>1</f>
        <v>1</v>
      </c>
      <c r="J6" s="301">
        <f>I6+1</f>
        <v>2</v>
      </c>
      <c r="K6" s="301">
        <f>J6+1</f>
        <v>3</v>
      </c>
      <c r="L6" s="301">
        <f>K6+1</f>
        <v>4</v>
      </c>
      <c r="M6" s="302">
        <f>L6+1</f>
        <v>5</v>
      </c>
      <c r="N6" s="300">
        <f>1</f>
        <v>1</v>
      </c>
      <c r="O6" s="301">
        <f>N6+1</f>
        <v>2</v>
      </c>
      <c r="P6" s="301">
        <f>O6+1</f>
        <v>3</v>
      </c>
      <c r="Q6" s="301">
        <f>P6+1</f>
        <v>4</v>
      </c>
      <c r="R6" s="302">
        <f>Q6+1</f>
        <v>5</v>
      </c>
    </row>
    <row r="7" spans="1:18" s="121" customFormat="1" x14ac:dyDescent="0.2">
      <c r="A7" s="303" t="s">
        <v>170</v>
      </c>
      <c r="B7" s="304" t="s">
        <v>269</v>
      </c>
      <c r="C7" s="305" t="s">
        <v>270</v>
      </c>
      <c r="D7" s="306"/>
      <c r="E7" s="307"/>
      <c r="F7" s="307"/>
      <c r="G7" s="307"/>
      <c r="H7" s="308"/>
      <c r="I7" s="306"/>
      <c r="J7" s="307"/>
      <c r="K7" s="307"/>
      <c r="L7" s="307"/>
      <c r="M7" s="308"/>
      <c r="N7" s="306"/>
      <c r="O7" s="307"/>
      <c r="P7" s="307"/>
      <c r="Q7" s="307"/>
      <c r="R7" s="308"/>
    </row>
    <row r="8" spans="1:18" s="121" customFormat="1" x14ac:dyDescent="0.2">
      <c r="A8" s="309" t="s">
        <v>23</v>
      </c>
      <c r="B8" s="310" t="s">
        <v>240</v>
      </c>
      <c r="C8" s="305" t="s">
        <v>270</v>
      </c>
      <c r="D8" s="311"/>
      <c r="E8" s="312"/>
      <c r="F8" s="312"/>
      <c r="G8" s="312"/>
      <c r="H8" s="313"/>
      <c r="I8" s="311"/>
      <c r="J8" s="312"/>
      <c r="K8" s="312"/>
      <c r="L8" s="312"/>
      <c r="M8" s="313"/>
      <c r="N8" s="311"/>
      <c r="O8" s="312"/>
      <c r="P8" s="312"/>
      <c r="Q8" s="312"/>
      <c r="R8" s="313"/>
    </row>
    <row r="9" spans="1:18" x14ac:dyDescent="0.2">
      <c r="A9" s="309"/>
      <c r="B9" s="310" t="s">
        <v>241</v>
      </c>
      <c r="C9" s="305"/>
      <c r="D9" s="311"/>
      <c r="E9" s="312"/>
      <c r="F9" s="312"/>
      <c r="G9" s="312"/>
      <c r="H9" s="313"/>
      <c r="I9" s="311"/>
      <c r="J9" s="312"/>
      <c r="K9" s="312"/>
      <c r="L9" s="312"/>
      <c r="M9" s="313"/>
      <c r="N9" s="311"/>
      <c r="O9" s="312"/>
      <c r="P9" s="312"/>
      <c r="Q9" s="312"/>
      <c r="R9" s="313"/>
    </row>
    <row r="10" spans="1:18" x14ac:dyDescent="0.2">
      <c r="A10" s="309"/>
      <c r="B10" s="310" t="s">
        <v>242</v>
      </c>
      <c r="C10" s="305" t="s">
        <v>270</v>
      </c>
      <c r="D10" s="311"/>
      <c r="E10" s="312"/>
      <c r="F10" s="312"/>
      <c r="G10" s="312"/>
      <c r="H10" s="313"/>
      <c r="I10" s="311"/>
      <c r="J10" s="312"/>
      <c r="K10" s="312"/>
      <c r="L10" s="312"/>
      <c r="M10" s="313"/>
      <c r="N10" s="311"/>
      <c r="O10" s="312"/>
      <c r="P10" s="312"/>
      <c r="Q10" s="312"/>
      <c r="R10" s="313"/>
    </row>
    <row r="11" spans="1:18" x14ac:dyDescent="0.2">
      <c r="A11" s="309"/>
      <c r="B11" s="310" t="s">
        <v>85</v>
      </c>
      <c r="C11" s="305" t="s">
        <v>270</v>
      </c>
      <c r="D11" s="311"/>
      <c r="E11" s="312"/>
      <c r="F11" s="312"/>
      <c r="G11" s="312"/>
      <c r="H11" s="313"/>
      <c r="I11" s="311"/>
      <c r="J11" s="312"/>
      <c r="K11" s="312"/>
      <c r="L11" s="312"/>
      <c r="M11" s="313"/>
      <c r="N11" s="311"/>
      <c r="O11" s="312"/>
      <c r="P11" s="312"/>
      <c r="Q11" s="312"/>
      <c r="R11" s="313"/>
    </row>
    <row r="12" spans="1:18" x14ac:dyDescent="0.2">
      <c r="A12" s="309"/>
      <c r="B12" s="310" t="s">
        <v>87</v>
      </c>
      <c r="C12" s="305" t="s">
        <v>270</v>
      </c>
      <c r="D12" s="311"/>
      <c r="E12" s="312"/>
      <c r="F12" s="312"/>
      <c r="G12" s="312"/>
      <c r="H12" s="313"/>
      <c r="I12" s="311"/>
      <c r="J12" s="312"/>
      <c r="K12" s="312"/>
      <c r="L12" s="312"/>
      <c r="M12" s="313"/>
      <c r="N12" s="311"/>
      <c r="O12" s="312"/>
      <c r="P12" s="312"/>
      <c r="Q12" s="312"/>
      <c r="R12" s="313"/>
    </row>
    <row r="13" spans="1:18" x14ac:dyDescent="0.2">
      <c r="A13" s="309"/>
      <c r="B13" s="310" t="s">
        <v>89</v>
      </c>
      <c r="C13" s="305" t="s">
        <v>270</v>
      </c>
      <c r="D13" s="311"/>
      <c r="E13" s="312"/>
      <c r="F13" s="312"/>
      <c r="G13" s="312"/>
      <c r="H13" s="313"/>
      <c r="I13" s="311"/>
      <c r="J13" s="312"/>
      <c r="K13" s="312"/>
      <c r="L13" s="312"/>
      <c r="M13" s="313"/>
      <c r="N13" s="311"/>
      <c r="O13" s="312"/>
      <c r="P13" s="312"/>
      <c r="Q13" s="312"/>
      <c r="R13" s="313"/>
    </row>
    <row r="14" spans="1:18" ht="15" x14ac:dyDescent="0.2">
      <c r="A14" s="309" t="s">
        <v>30</v>
      </c>
      <c r="B14" s="277" t="s">
        <v>271</v>
      </c>
      <c r="C14" s="305" t="s">
        <v>270</v>
      </c>
      <c r="D14" s="311"/>
      <c r="E14" s="312"/>
      <c r="F14" s="312"/>
      <c r="G14" s="312"/>
      <c r="H14" s="313"/>
      <c r="I14" s="311"/>
      <c r="J14" s="312"/>
      <c r="K14" s="312"/>
      <c r="L14" s="312"/>
      <c r="M14" s="313"/>
      <c r="N14" s="311"/>
      <c r="O14" s="312"/>
      <c r="P14" s="312"/>
      <c r="Q14" s="312"/>
      <c r="R14" s="313"/>
    </row>
    <row r="15" spans="1:18" ht="15" x14ac:dyDescent="0.2">
      <c r="A15" s="309" t="s">
        <v>36</v>
      </c>
      <c r="B15" s="277" t="s">
        <v>272</v>
      </c>
      <c r="C15" s="305" t="s">
        <v>270</v>
      </c>
      <c r="D15" s="311"/>
      <c r="E15" s="312"/>
      <c r="F15" s="312"/>
      <c r="G15" s="312"/>
      <c r="H15" s="313"/>
      <c r="I15" s="311"/>
      <c r="J15" s="312"/>
      <c r="K15" s="312"/>
      <c r="L15" s="312"/>
      <c r="M15" s="313"/>
      <c r="N15" s="311"/>
      <c r="O15" s="312"/>
      <c r="P15" s="312"/>
      <c r="Q15" s="312"/>
      <c r="R15" s="313"/>
    </row>
    <row r="16" spans="1:18" ht="15" x14ac:dyDescent="0.2">
      <c r="A16" s="309" t="s">
        <v>68</v>
      </c>
      <c r="B16" s="277" t="s">
        <v>273</v>
      </c>
      <c r="C16" s="305" t="s">
        <v>270</v>
      </c>
      <c r="D16" s="311"/>
      <c r="E16" s="312"/>
      <c r="F16" s="312"/>
      <c r="G16" s="312"/>
      <c r="H16" s="313"/>
      <c r="I16" s="311"/>
      <c r="J16" s="312"/>
      <c r="K16" s="312"/>
      <c r="L16" s="312"/>
      <c r="M16" s="313"/>
      <c r="N16" s="311"/>
      <c r="O16" s="312"/>
      <c r="P16" s="312"/>
      <c r="Q16" s="312"/>
      <c r="R16" s="313"/>
    </row>
    <row r="17" spans="1:18" ht="15" x14ac:dyDescent="0.25">
      <c r="A17" s="276" t="s">
        <v>284</v>
      </c>
      <c r="B17" s="277"/>
      <c r="C17" s="305"/>
      <c r="D17" s="311"/>
      <c r="E17" s="312"/>
      <c r="F17" s="312"/>
      <c r="G17" s="312"/>
      <c r="H17" s="313"/>
      <c r="I17" s="311"/>
      <c r="J17" s="312"/>
      <c r="K17" s="312"/>
      <c r="L17" s="312"/>
      <c r="M17" s="313"/>
      <c r="N17" s="311"/>
      <c r="O17" s="312"/>
      <c r="P17" s="312"/>
      <c r="Q17" s="312"/>
      <c r="R17" s="313"/>
    </row>
    <row r="18" spans="1:18" ht="15" x14ac:dyDescent="0.25">
      <c r="A18" s="276" t="s">
        <v>286</v>
      </c>
      <c r="B18" s="277"/>
      <c r="C18" s="305"/>
      <c r="D18" s="311"/>
      <c r="E18" s="312"/>
      <c r="F18" s="312"/>
      <c r="G18" s="312"/>
      <c r="H18" s="313"/>
      <c r="I18" s="311"/>
      <c r="J18" s="312"/>
      <c r="K18" s="312"/>
      <c r="L18" s="312"/>
      <c r="M18" s="313"/>
      <c r="N18" s="311"/>
      <c r="O18" s="312"/>
      <c r="P18" s="312"/>
      <c r="Q18" s="312"/>
      <c r="R18" s="313"/>
    </row>
    <row r="19" spans="1:18" ht="15" x14ac:dyDescent="0.2">
      <c r="A19" s="309" t="s">
        <v>290</v>
      </c>
      <c r="B19" s="277"/>
      <c r="C19" s="305"/>
      <c r="D19" s="311"/>
      <c r="E19" s="312"/>
      <c r="F19" s="312"/>
      <c r="G19" s="312"/>
      <c r="H19" s="313"/>
      <c r="I19" s="311"/>
      <c r="J19" s="312"/>
      <c r="K19" s="312"/>
      <c r="L19" s="312"/>
      <c r="M19" s="313"/>
      <c r="N19" s="311"/>
      <c r="O19" s="312"/>
      <c r="P19" s="312"/>
      <c r="Q19" s="312"/>
      <c r="R19" s="313"/>
    </row>
    <row r="20" spans="1:18" ht="15" x14ac:dyDescent="0.2">
      <c r="A20" s="309" t="s">
        <v>172</v>
      </c>
      <c r="B20" s="277" t="s">
        <v>274</v>
      </c>
      <c r="C20" s="305" t="s">
        <v>270</v>
      </c>
      <c r="D20" s="311"/>
      <c r="E20" s="312"/>
      <c r="F20" s="312"/>
      <c r="G20" s="312"/>
      <c r="H20" s="313"/>
      <c r="I20" s="311"/>
      <c r="J20" s="312"/>
      <c r="K20" s="312"/>
      <c r="L20" s="312"/>
      <c r="M20" s="313"/>
      <c r="N20" s="311"/>
      <c r="O20" s="312"/>
      <c r="P20" s="312"/>
      <c r="Q20" s="312"/>
      <c r="R20" s="313"/>
    </row>
    <row r="21" spans="1:18" ht="15" x14ac:dyDescent="0.2">
      <c r="A21" s="309"/>
      <c r="B21" s="277" t="s">
        <v>275</v>
      </c>
      <c r="C21" s="305" t="s">
        <v>15</v>
      </c>
      <c r="D21" s="312"/>
      <c r="E21" s="312"/>
      <c r="F21" s="312"/>
      <c r="G21" s="312"/>
      <c r="H21" s="313"/>
      <c r="I21" s="312"/>
      <c r="J21" s="312"/>
      <c r="K21" s="312"/>
      <c r="L21" s="312"/>
      <c r="M21" s="313"/>
      <c r="N21" s="312"/>
      <c r="O21" s="312"/>
      <c r="P21" s="312"/>
      <c r="Q21" s="312"/>
      <c r="R21" s="313"/>
    </row>
    <row r="22" spans="1:18" s="258" customFormat="1" ht="15" x14ac:dyDescent="0.25">
      <c r="A22" s="314" t="s">
        <v>249</v>
      </c>
      <c r="B22" s="277" t="s">
        <v>250</v>
      </c>
      <c r="C22" s="305" t="s">
        <v>270</v>
      </c>
      <c r="D22" s="311"/>
      <c r="E22" s="312"/>
      <c r="F22" s="312"/>
      <c r="G22" s="312"/>
      <c r="H22" s="313"/>
      <c r="I22" s="311"/>
      <c r="J22" s="312"/>
      <c r="K22" s="312"/>
      <c r="L22" s="312"/>
      <c r="M22" s="313"/>
      <c r="N22" s="311"/>
      <c r="O22" s="312"/>
      <c r="P22" s="312"/>
      <c r="Q22" s="312"/>
      <c r="R22" s="313"/>
    </row>
    <row r="23" spans="1:18" s="258" customFormat="1" ht="30" x14ac:dyDescent="0.25">
      <c r="A23" s="314" t="s">
        <v>251</v>
      </c>
      <c r="B23" s="277" t="s">
        <v>252</v>
      </c>
      <c r="C23" s="305" t="s">
        <v>270</v>
      </c>
      <c r="D23" s="311"/>
      <c r="E23" s="312"/>
      <c r="F23" s="312"/>
      <c r="G23" s="312"/>
      <c r="H23" s="313"/>
      <c r="I23" s="311"/>
      <c r="J23" s="312"/>
      <c r="K23" s="312"/>
      <c r="L23" s="312"/>
      <c r="M23" s="313"/>
      <c r="N23" s="311"/>
      <c r="O23" s="312"/>
      <c r="P23" s="312"/>
      <c r="Q23" s="312"/>
      <c r="R23" s="313"/>
    </row>
    <row r="24" spans="1:18" s="258" customFormat="1" ht="15" x14ac:dyDescent="0.25">
      <c r="A24" s="314" t="s">
        <v>253</v>
      </c>
      <c r="B24" s="277" t="s">
        <v>254</v>
      </c>
      <c r="C24" s="305" t="s">
        <v>270</v>
      </c>
      <c r="D24" s="311"/>
      <c r="E24" s="312"/>
      <c r="F24" s="312"/>
      <c r="G24" s="312"/>
      <c r="H24" s="313"/>
      <c r="I24" s="311"/>
      <c r="J24" s="312"/>
      <c r="K24" s="312"/>
      <c r="L24" s="312"/>
      <c r="M24" s="313"/>
      <c r="N24" s="311"/>
      <c r="O24" s="312"/>
      <c r="P24" s="312"/>
      <c r="Q24" s="312"/>
      <c r="R24" s="313"/>
    </row>
    <row r="25" spans="1:18" s="258" customFormat="1" ht="15" x14ac:dyDescent="0.25">
      <c r="A25" s="314" t="s">
        <v>255</v>
      </c>
      <c r="B25" s="277" t="s">
        <v>287</v>
      </c>
      <c r="C25" s="305" t="s">
        <v>270</v>
      </c>
      <c r="D25" s="311"/>
      <c r="E25" s="312"/>
      <c r="F25" s="312"/>
      <c r="G25" s="312"/>
      <c r="H25" s="313"/>
      <c r="I25" s="311"/>
      <c r="J25" s="312"/>
      <c r="K25" s="312"/>
      <c r="L25" s="312"/>
      <c r="M25" s="313"/>
      <c r="N25" s="311"/>
      <c r="O25" s="312"/>
      <c r="P25" s="312"/>
      <c r="Q25" s="312"/>
      <c r="R25" s="313"/>
    </row>
    <row r="26" spans="1:18" s="258" customFormat="1" ht="15" x14ac:dyDescent="0.25">
      <c r="A26" s="314" t="s">
        <v>295</v>
      </c>
      <c r="B26" s="277" t="s">
        <v>288</v>
      </c>
      <c r="C26" s="305"/>
      <c r="D26" s="311"/>
      <c r="E26" s="312"/>
      <c r="F26" s="312"/>
      <c r="G26" s="312"/>
      <c r="H26" s="313"/>
      <c r="I26" s="311"/>
      <c r="J26" s="312"/>
      <c r="K26" s="312"/>
      <c r="L26" s="312"/>
      <c r="M26" s="313"/>
      <c r="N26" s="311"/>
      <c r="O26" s="312"/>
      <c r="P26" s="312"/>
      <c r="Q26" s="312"/>
      <c r="R26" s="313"/>
    </row>
    <row r="27" spans="1:18" s="258" customFormat="1" ht="15" x14ac:dyDescent="0.25">
      <c r="A27" s="314" t="s">
        <v>290</v>
      </c>
      <c r="B27" s="277" t="s">
        <v>289</v>
      </c>
      <c r="C27" s="305"/>
      <c r="D27" s="311"/>
      <c r="E27" s="312"/>
      <c r="F27" s="312"/>
      <c r="G27" s="312"/>
      <c r="H27" s="313"/>
      <c r="I27" s="311"/>
      <c r="J27" s="312"/>
      <c r="K27" s="312"/>
      <c r="L27" s="312"/>
      <c r="M27" s="313"/>
      <c r="N27" s="311"/>
      <c r="O27" s="312"/>
      <c r="P27" s="312"/>
      <c r="Q27" s="312"/>
      <c r="R27" s="313"/>
    </row>
    <row r="28" spans="1:18" ht="15" customHeight="1" x14ac:dyDescent="0.2">
      <c r="A28" s="309" t="s">
        <v>173</v>
      </c>
      <c r="B28" s="315" t="s">
        <v>276</v>
      </c>
      <c r="C28" s="305" t="s">
        <v>270</v>
      </c>
      <c r="D28" s="311"/>
      <c r="E28" s="312"/>
      <c r="F28" s="312"/>
      <c r="G28" s="312"/>
      <c r="H28" s="313"/>
      <c r="I28" s="311"/>
      <c r="J28" s="312"/>
      <c r="K28" s="312"/>
      <c r="L28" s="312"/>
      <c r="M28" s="313"/>
      <c r="N28" s="311"/>
      <c r="O28" s="312"/>
      <c r="P28" s="312"/>
      <c r="Q28" s="312"/>
      <c r="R28" s="313"/>
    </row>
    <row r="29" spans="1:18" ht="15" x14ac:dyDescent="0.2">
      <c r="A29" s="309" t="s">
        <v>174</v>
      </c>
      <c r="B29" s="277" t="s">
        <v>277</v>
      </c>
      <c r="C29" s="305" t="s">
        <v>270</v>
      </c>
      <c r="D29" s="311"/>
      <c r="E29" s="312"/>
      <c r="F29" s="312"/>
      <c r="G29" s="312"/>
      <c r="H29" s="313"/>
      <c r="I29" s="311"/>
      <c r="J29" s="312"/>
      <c r="K29" s="312"/>
      <c r="L29" s="312"/>
      <c r="M29" s="313"/>
      <c r="N29" s="311"/>
      <c r="O29" s="312"/>
      <c r="P29" s="312"/>
      <c r="Q29" s="312"/>
      <c r="R29" s="313"/>
    </row>
    <row r="30" spans="1:18" ht="15" x14ac:dyDescent="0.2">
      <c r="A30" s="309" t="s">
        <v>258</v>
      </c>
      <c r="B30" s="277" t="s">
        <v>259</v>
      </c>
      <c r="C30" s="305" t="s">
        <v>270</v>
      </c>
      <c r="D30" s="311"/>
      <c r="E30" s="312"/>
      <c r="F30" s="312"/>
      <c r="G30" s="312"/>
      <c r="H30" s="312"/>
      <c r="I30" s="311"/>
      <c r="J30" s="312"/>
      <c r="K30" s="312"/>
      <c r="L30" s="312"/>
      <c r="M30" s="312"/>
      <c r="N30" s="311"/>
      <c r="O30" s="312"/>
      <c r="P30" s="312"/>
      <c r="Q30" s="312"/>
      <c r="R30" s="313"/>
    </row>
    <row r="31" spans="1:18" ht="15" x14ac:dyDescent="0.2">
      <c r="A31" s="309"/>
      <c r="B31" s="277" t="s">
        <v>260</v>
      </c>
      <c r="C31" s="305" t="s">
        <v>270</v>
      </c>
      <c r="D31" s="311"/>
      <c r="E31" s="312"/>
      <c r="F31" s="312"/>
      <c r="G31" s="312"/>
      <c r="H31" s="313"/>
      <c r="I31" s="311"/>
      <c r="J31" s="312"/>
      <c r="K31" s="312"/>
      <c r="L31" s="312"/>
      <c r="M31" s="313"/>
      <c r="N31" s="311"/>
      <c r="O31" s="312"/>
      <c r="P31" s="312"/>
      <c r="Q31" s="312"/>
      <c r="R31" s="313"/>
    </row>
    <row r="32" spans="1:18" ht="15.75" customHeight="1" x14ac:dyDescent="0.2">
      <c r="A32" s="309"/>
      <c r="B32" s="277" t="s">
        <v>278</v>
      </c>
      <c r="C32" s="305" t="s">
        <v>270</v>
      </c>
      <c r="D32" s="311"/>
      <c r="E32" s="312"/>
      <c r="F32" s="312"/>
      <c r="G32" s="312"/>
      <c r="H32" s="313"/>
      <c r="I32" s="311"/>
      <c r="J32" s="312"/>
      <c r="K32" s="312"/>
      <c r="L32" s="312"/>
      <c r="M32" s="313"/>
      <c r="N32" s="311"/>
      <c r="O32" s="312"/>
      <c r="P32" s="312"/>
      <c r="Q32" s="312"/>
      <c r="R32" s="313"/>
    </row>
    <row r="33" spans="1:18" ht="30" x14ac:dyDescent="0.2">
      <c r="A33" s="309"/>
      <c r="B33" s="277" t="s">
        <v>279</v>
      </c>
      <c r="C33" s="305" t="s">
        <v>270</v>
      </c>
      <c r="D33" s="311"/>
      <c r="E33" s="312"/>
      <c r="F33" s="312"/>
      <c r="G33" s="312"/>
      <c r="H33" s="313"/>
      <c r="I33" s="311"/>
      <c r="J33" s="312"/>
      <c r="K33" s="312"/>
      <c r="L33" s="312"/>
      <c r="M33" s="313"/>
      <c r="N33" s="311"/>
      <c r="O33" s="312"/>
      <c r="P33" s="312"/>
      <c r="Q33" s="312"/>
      <c r="R33" s="313"/>
    </row>
    <row r="34" spans="1:18" ht="17.25" customHeight="1" x14ac:dyDescent="0.2">
      <c r="A34" s="309"/>
      <c r="B34" s="277" t="s">
        <v>280</v>
      </c>
      <c r="C34" s="305" t="s">
        <v>270</v>
      </c>
      <c r="D34" s="311"/>
      <c r="E34" s="312"/>
      <c r="F34" s="312"/>
      <c r="G34" s="312"/>
      <c r="H34" s="313"/>
      <c r="I34" s="311"/>
      <c r="J34" s="312"/>
      <c r="K34" s="312"/>
      <c r="L34" s="312"/>
      <c r="M34" s="313"/>
      <c r="N34" s="311"/>
      <c r="O34" s="312"/>
      <c r="P34" s="312"/>
      <c r="Q34" s="312"/>
      <c r="R34" s="313"/>
    </row>
    <row r="35" spans="1:18" ht="17.25" customHeight="1" x14ac:dyDescent="0.2">
      <c r="A35" s="309" t="s">
        <v>263</v>
      </c>
      <c r="B35" s="277" t="s">
        <v>264</v>
      </c>
      <c r="C35" s="305" t="s">
        <v>270</v>
      </c>
      <c r="D35" s="311"/>
      <c r="E35" s="312"/>
      <c r="F35" s="312"/>
      <c r="G35" s="312"/>
      <c r="H35" s="313"/>
      <c r="I35" s="311"/>
      <c r="J35" s="312"/>
      <c r="K35" s="312"/>
      <c r="L35" s="312"/>
      <c r="M35" s="313"/>
      <c r="N35" s="311"/>
      <c r="O35" s="312"/>
      <c r="P35" s="312"/>
      <c r="Q35" s="312"/>
      <c r="R35" s="313"/>
    </row>
    <row r="36" spans="1:18" ht="17.25" customHeight="1" x14ac:dyDescent="0.2">
      <c r="A36" s="320" t="s">
        <v>291</v>
      </c>
      <c r="B36" s="277"/>
      <c r="C36" s="305"/>
      <c r="D36" s="311"/>
      <c r="E36" s="312"/>
      <c r="F36" s="312"/>
      <c r="G36" s="312"/>
      <c r="H36" s="313"/>
      <c r="I36" s="311"/>
      <c r="J36" s="312"/>
      <c r="K36" s="312"/>
      <c r="L36" s="312"/>
      <c r="M36" s="313"/>
      <c r="N36" s="311"/>
      <c r="O36" s="312"/>
      <c r="P36" s="312"/>
      <c r="Q36" s="312"/>
      <c r="R36" s="313"/>
    </row>
    <row r="37" spans="1:18" ht="17.25" customHeight="1" x14ac:dyDescent="0.2">
      <c r="A37" s="320" t="s">
        <v>292</v>
      </c>
      <c r="B37" s="277"/>
      <c r="C37" s="305"/>
      <c r="D37" s="311"/>
      <c r="E37" s="312"/>
      <c r="F37" s="312"/>
      <c r="G37" s="312"/>
      <c r="H37" s="313"/>
      <c r="I37" s="311"/>
      <c r="J37" s="312"/>
      <c r="K37" s="312"/>
      <c r="L37" s="312"/>
      <c r="M37" s="313"/>
      <c r="N37" s="311"/>
      <c r="O37" s="312"/>
      <c r="P37" s="312"/>
      <c r="Q37" s="312"/>
      <c r="R37" s="313"/>
    </row>
    <row r="38" spans="1:18" ht="17.25" customHeight="1" x14ac:dyDescent="0.2">
      <c r="A38" s="320" t="s">
        <v>290</v>
      </c>
      <c r="B38" s="277"/>
      <c r="C38" s="305"/>
      <c r="D38" s="311"/>
      <c r="E38" s="312"/>
      <c r="F38" s="312"/>
      <c r="G38" s="312"/>
      <c r="H38" s="313"/>
      <c r="I38" s="311"/>
      <c r="J38" s="312"/>
      <c r="K38" s="312"/>
      <c r="L38" s="312"/>
      <c r="M38" s="313"/>
      <c r="N38" s="311"/>
      <c r="O38" s="312"/>
      <c r="P38" s="312"/>
      <c r="Q38" s="312"/>
      <c r="R38" s="313"/>
    </row>
    <row r="39" spans="1:18" ht="15" x14ac:dyDescent="0.2">
      <c r="A39" s="309" t="s">
        <v>265</v>
      </c>
      <c r="B39" s="277" t="s">
        <v>266</v>
      </c>
      <c r="C39" s="305" t="s">
        <v>270</v>
      </c>
      <c r="D39" s="311"/>
      <c r="E39" s="312"/>
      <c r="F39" s="312"/>
      <c r="G39" s="312"/>
      <c r="H39" s="313"/>
      <c r="I39" s="311"/>
      <c r="J39" s="312"/>
      <c r="K39" s="312"/>
      <c r="L39" s="312"/>
      <c r="M39" s="313"/>
      <c r="N39" s="311"/>
      <c r="O39" s="312"/>
      <c r="P39" s="312"/>
      <c r="Q39" s="312"/>
      <c r="R39" s="313"/>
    </row>
    <row r="40" spans="1:18" ht="36" customHeight="1" x14ac:dyDescent="0.2">
      <c r="A40" s="316"/>
      <c r="B40" s="316"/>
      <c r="C40" s="316"/>
    </row>
  </sheetData>
  <sheetProtection formatCells="0" formatColumns="0" formatRows="0"/>
  <protectedRanges>
    <protectedRange password="CEE9" sqref="R39 M39 H39" name="Диапазон5"/>
    <protectedRange password="CEE9" sqref="E32:H34 J32:M34 O32:R34" name="Диапазон4"/>
    <protectedRange password="CEE9" sqref="E30:H30 J30:M30 O30:R30" name="Диапазон3"/>
    <protectedRange password="CEE9" sqref="E28:H28 J28:M28 O28:R28" name="Диапазон2"/>
    <protectedRange password="CEE9" sqref="E10:G14 J10:L14 O10:Q14 O16:Q20 R10:R20 J16:L20 M10:M20 E16:G20 H10:H20" name="Диапазон1"/>
  </protectedRanges>
  <mergeCells count="7">
    <mergeCell ref="I4:M4"/>
    <mergeCell ref="N4:R4"/>
    <mergeCell ref="G1:H1"/>
    <mergeCell ref="A4:A5"/>
    <mergeCell ref="B4:B5"/>
    <mergeCell ref="C4:C6"/>
    <mergeCell ref="D4:H4"/>
  </mergeCells>
  <printOptions horizontalCentered="1"/>
  <pageMargins left="0.78740157480314965" right="0.19685039370078741" top="0.98425196850393704" bottom="0.98425196850393704" header="0.51181102362204722" footer="0.51181102362204722"/>
  <pageSetup paperSize="9" scale="4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F2905-6EEB-4F34-A28C-66E566090172}">
  <sheetPr>
    <pageSetUpPr fitToPage="1"/>
  </sheetPr>
  <dimension ref="A1:W108"/>
  <sheetViews>
    <sheetView topLeftCell="A48" zoomScale="80" zoomScaleNormal="80" workbookViewId="0">
      <selection activeCell="W2" sqref="W2"/>
    </sheetView>
  </sheetViews>
  <sheetFormatPr defaultColWidth="9.140625" defaultRowHeight="12.75" x14ac:dyDescent="0.2"/>
  <cols>
    <col min="1" max="1" width="5.28515625" style="321" customWidth="1"/>
    <col min="2" max="2" width="42" style="322" customWidth="1"/>
    <col min="3" max="3" width="17.42578125" style="323" bestFit="1" customWidth="1"/>
    <col min="4" max="4" width="14.7109375" style="323" bestFit="1" customWidth="1"/>
    <col min="5" max="6" width="12.85546875" style="323" bestFit="1" customWidth="1"/>
    <col min="7" max="7" width="18" style="323" bestFit="1" customWidth="1"/>
    <col min="8" max="8" width="13.7109375" style="323" bestFit="1" customWidth="1"/>
    <col min="9" max="9" width="12.7109375" style="323" bestFit="1" customWidth="1"/>
    <col min="10" max="10" width="11.5703125" style="323" bestFit="1" customWidth="1"/>
    <col min="11" max="11" width="11.7109375" style="323" customWidth="1"/>
    <col min="12" max="12" width="14.85546875" style="323" bestFit="1" customWidth="1"/>
    <col min="13" max="13" width="15.85546875" style="324" bestFit="1" customWidth="1"/>
    <col min="14" max="14" width="6.140625" style="322" customWidth="1"/>
    <col min="15" max="15" width="4.5703125" style="325" customWidth="1"/>
    <col min="16" max="16" width="4.42578125" style="325" customWidth="1"/>
    <col min="17" max="17" width="6.85546875" style="325" customWidth="1"/>
    <col min="18" max="18" width="9" style="325" customWidth="1"/>
    <col min="19" max="22" width="4.28515625" style="322" customWidth="1"/>
    <col min="23" max="23" width="4.140625" style="322" customWidth="1"/>
    <col min="24" max="16384" width="9.140625" style="322"/>
  </cols>
  <sheetData>
    <row r="1" spans="1:23" ht="14.45" customHeight="1" x14ac:dyDescent="0.2">
      <c r="M1" s="323"/>
      <c r="N1" s="323"/>
      <c r="O1" s="323"/>
      <c r="P1" s="323"/>
      <c r="Q1" s="323"/>
      <c r="R1" s="323"/>
      <c r="S1" s="323"/>
      <c r="T1" s="323"/>
      <c r="U1" s="323"/>
      <c r="V1" s="390"/>
      <c r="W1" s="439" t="s">
        <v>574</v>
      </c>
    </row>
    <row r="2" spans="1:23" x14ac:dyDescent="0.2">
      <c r="V2" s="323" t="s">
        <v>337</v>
      </c>
    </row>
    <row r="3" spans="1:23" s="327" customFormat="1" ht="15.75" x14ac:dyDescent="0.25">
      <c r="A3" s="563" t="s">
        <v>336</v>
      </c>
      <c r="B3" s="563"/>
      <c r="C3" s="563"/>
      <c r="D3" s="563"/>
      <c r="E3" s="563"/>
      <c r="F3" s="563"/>
      <c r="G3" s="563"/>
      <c r="H3" s="563"/>
      <c r="I3" s="564"/>
      <c r="J3" s="564"/>
      <c r="K3" s="564"/>
      <c r="L3" s="564"/>
      <c r="M3" s="564"/>
      <c r="N3" s="564"/>
      <c r="O3" s="564"/>
      <c r="P3" s="564"/>
      <c r="Q3" s="564"/>
      <c r="R3" s="564"/>
      <c r="S3" s="564"/>
      <c r="T3" s="564"/>
      <c r="U3" s="564"/>
      <c r="V3" s="564"/>
      <c r="W3" s="564"/>
    </row>
    <row r="5" spans="1:23" s="328" customFormat="1" ht="25.5" customHeight="1" x14ac:dyDescent="0.2">
      <c r="A5" s="565" t="s">
        <v>296</v>
      </c>
      <c r="B5" s="565" t="s">
        <v>297</v>
      </c>
      <c r="C5" s="566" t="s">
        <v>298</v>
      </c>
      <c r="D5" s="566"/>
      <c r="E5" s="566"/>
      <c r="F5" s="566"/>
      <c r="G5" s="566"/>
      <c r="H5" s="567" t="s">
        <v>299</v>
      </c>
      <c r="I5" s="567"/>
      <c r="J5" s="567"/>
      <c r="K5" s="567"/>
      <c r="L5" s="567"/>
      <c r="M5" s="568" t="s">
        <v>300</v>
      </c>
      <c r="N5" s="569" t="s">
        <v>301</v>
      </c>
      <c r="O5" s="570"/>
      <c r="P5" s="570"/>
      <c r="Q5" s="570"/>
      <c r="R5" s="571"/>
      <c r="S5" s="572" t="s">
        <v>302</v>
      </c>
      <c r="T5" s="572"/>
      <c r="U5" s="572"/>
      <c r="V5" s="572"/>
      <c r="W5" s="572"/>
    </row>
    <row r="6" spans="1:23" s="328" customFormat="1" ht="18" customHeight="1" x14ac:dyDescent="0.2">
      <c r="A6" s="565"/>
      <c r="B6" s="565"/>
      <c r="C6" s="329" t="s">
        <v>303</v>
      </c>
      <c r="D6" s="329" t="s">
        <v>85</v>
      </c>
      <c r="E6" s="329" t="s">
        <v>87</v>
      </c>
      <c r="F6" s="329" t="s">
        <v>234</v>
      </c>
      <c r="G6" s="329" t="s">
        <v>91</v>
      </c>
      <c r="H6" s="329" t="s">
        <v>303</v>
      </c>
      <c r="I6" s="329" t="s">
        <v>85</v>
      </c>
      <c r="J6" s="329" t="s">
        <v>87</v>
      </c>
      <c r="K6" s="329" t="s">
        <v>234</v>
      </c>
      <c r="L6" s="329" t="s">
        <v>91</v>
      </c>
      <c r="M6" s="568"/>
      <c r="N6" s="330" t="s">
        <v>303</v>
      </c>
      <c r="O6" s="331" t="s">
        <v>85</v>
      </c>
      <c r="P6" s="331" t="s">
        <v>87</v>
      </c>
      <c r="Q6" s="331" t="s">
        <v>234</v>
      </c>
      <c r="R6" s="331" t="s">
        <v>91</v>
      </c>
      <c r="S6" s="330" t="s">
        <v>303</v>
      </c>
      <c r="T6" s="330" t="s">
        <v>85</v>
      </c>
      <c r="U6" s="330" t="s">
        <v>87</v>
      </c>
      <c r="V6" s="330" t="s">
        <v>234</v>
      </c>
      <c r="W6" s="330" t="s">
        <v>91</v>
      </c>
    </row>
    <row r="7" spans="1:23" s="334" customFormat="1" ht="13.5" customHeight="1" x14ac:dyDescent="0.2">
      <c r="A7" s="332">
        <v>1</v>
      </c>
      <c r="B7" s="333">
        <f t="shared" ref="B7:W7" si="0">+A7+1</f>
        <v>2</v>
      </c>
      <c r="C7" s="333">
        <f>+B7+1</f>
        <v>3</v>
      </c>
      <c r="D7" s="333">
        <f t="shared" si="0"/>
        <v>4</v>
      </c>
      <c r="E7" s="333">
        <f t="shared" si="0"/>
        <v>5</v>
      </c>
      <c r="F7" s="333">
        <f t="shared" si="0"/>
        <v>6</v>
      </c>
      <c r="G7" s="333">
        <f t="shared" si="0"/>
        <v>7</v>
      </c>
      <c r="H7" s="333">
        <f t="shared" si="0"/>
        <v>8</v>
      </c>
      <c r="I7" s="333">
        <f t="shared" si="0"/>
        <v>9</v>
      </c>
      <c r="J7" s="333">
        <f t="shared" si="0"/>
        <v>10</v>
      </c>
      <c r="K7" s="333">
        <f t="shared" si="0"/>
        <v>11</v>
      </c>
      <c r="L7" s="333">
        <f t="shared" si="0"/>
        <v>12</v>
      </c>
      <c r="M7" s="333">
        <f t="shared" si="0"/>
        <v>13</v>
      </c>
      <c r="N7" s="333">
        <f t="shared" si="0"/>
        <v>14</v>
      </c>
      <c r="O7" s="333">
        <f t="shared" si="0"/>
        <v>15</v>
      </c>
      <c r="P7" s="333">
        <f t="shared" si="0"/>
        <v>16</v>
      </c>
      <c r="Q7" s="333">
        <f t="shared" si="0"/>
        <v>17</v>
      </c>
      <c r="R7" s="333">
        <f t="shared" si="0"/>
        <v>18</v>
      </c>
      <c r="S7" s="333">
        <f t="shared" si="0"/>
        <v>19</v>
      </c>
      <c r="T7" s="333">
        <f t="shared" si="0"/>
        <v>20</v>
      </c>
      <c r="U7" s="333">
        <f t="shared" si="0"/>
        <v>21</v>
      </c>
      <c r="V7" s="333">
        <f t="shared" si="0"/>
        <v>22</v>
      </c>
      <c r="W7" s="333">
        <f t="shared" si="0"/>
        <v>23</v>
      </c>
    </row>
    <row r="8" spans="1:23" x14ac:dyDescent="0.2">
      <c r="A8" s="573" t="s">
        <v>595</v>
      </c>
      <c r="B8" s="574"/>
      <c r="C8" s="574"/>
      <c r="D8" s="574"/>
      <c r="E8" s="574"/>
      <c r="F8" s="574"/>
      <c r="G8" s="574"/>
      <c r="H8" s="574"/>
      <c r="I8" s="574"/>
      <c r="J8" s="574"/>
      <c r="K8" s="574"/>
      <c r="L8" s="574"/>
      <c r="M8" s="574"/>
      <c r="N8" s="574"/>
      <c r="O8" s="574"/>
      <c r="P8" s="574"/>
      <c r="Q8" s="574"/>
      <c r="R8" s="574"/>
      <c r="S8" s="574"/>
      <c r="T8" s="574"/>
      <c r="U8" s="574"/>
      <c r="V8" s="574"/>
      <c r="W8" s="575"/>
    </row>
    <row r="9" spans="1:23" ht="15.75" x14ac:dyDescent="0.25">
      <c r="A9" s="335">
        <v>1</v>
      </c>
      <c r="B9" s="336" t="s">
        <v>304</v>
      </c>
      <c r="C9" s="337">
        <f>D9+E9+F9+G9</f>
        <v>0</v>
      </c>
      <c r="D9" s="337"/>
      <c r="E9" s="337"/>
      <c r="F9" s="337"/>
      <c r="G9" s="337"/>
      <c r="H9" s="337">
        <f t="shared" ref="H9:H20" si="1">I9+J9+K9+L9</f>
        <v>0</v>
      </c>
      <c r="I9" s="337"/>
      <c r="J9" s="337"/>
      <c r="K9" s="337"/>
      <c r="L9" s="337"/>
      <c r="M9" s="338" t="e">
        <f>C9/H9</f>
        <v>#DIV/0!</v>
      </c>
      <c r="N9" s="339"/>
      <c r="O9" s="340"/>
      <c r="P9" s="340"/>
      <c r="Q9" s="340"/>
      <c r="R9" s="340"/>
      <c r="S9" s="340"/>
      <c r="T9" s="340"/>
      <c r="U9" s="340"/>
      <c r="V9" s="340"/>
      <c r="W9" s="340"/>
    </row>
    <row r="10" spans="1:23" ht="15.75" x14ac:dyDescent="0.25">
      <c r="A10" s="341" t="s">
        <v>305</v>
      </c>
      <c r="B10" s="342" t="s">
        <v>306</v>
      </c>
      <c r="C10" s="343">
        <f>D10+E10+F10+G10</f>
        <v>0</v>
      </c>
      <c r="D10" s="343"/>
      <c r="E10" s="343"/>
      <c r="F10" s="343"/>
      <c r="G10" s="343"/>
      <c r="H10" s="343">
        <f t="shared" si="1"/>
        <v>0</v>
      </c>
      <c r="I10" s="343"/>
      <c r="J10" s="343"/>
      <c r="K10" s="343"/>
      <c r="L10" s="343"/>
      <c r="M10" s="338" t="e">
        <f t="shared" ref="M10:M36" si="2">C10/H10</f>
        <v>#DIV/0!</v>
      </c>
      <c r="N10" s="339"/>
      <c r="O10" s="344"/>
      <c r="P10" s="344"/>
      <c r="Q10" s="344"/>
      <c r="R10" s="344"/>
      <c r="S10" s="345"/>
      <c r="T10" s="346"/>
      <c r="U10" s="346"/>
      <c r="V10" s="346"/>
      <c r="W10" s="346"/>
    </row>
    <row r="11" spans="1:23" ht="15.75" x14ac:dyDescent="0.25">
      <c r="A11" s="341" t="s">
        <v>307</v>
      </c>
      <c r="B11" s="342" t="s">
        <v>308</v>
      </c>
      <c r="C11" s="347">
        <f t="shared" ref="C11:C14" si="3">D11+E11+F11+G11</f>
        <v>0</v>
      </c>
      <c r="D11" s="347"/>
      <c r="E11" s="347"/>
      <c r="F11" s="347"/>
      <c r="G11" s="347"/>
      <c r="H11" s="347">
        <f t="shared" si="1"/>
        <v>0</v>
      </c>
      <c r="I11" s="347"/>
      <c r="J11" s="347"/>
      <c r="K11" s="347"/>
      <c r="L11" s="347"/>
      <c r="M11" s="338" t="e">
        <f t="shared" si="2"/>
        <v>#DIV/0!</v>
      </c>
      <c r="N11" s="339"/>
      <c r="O11" s="344"/>
      <c r="P11" s="344"/>
      <c r="Q11" s="344"/>
      <c r="R11" s="344"/>
      <c r="S11" s="345"/>
      <c r="T11" s="346"/>
      <c r="U11" s="346"/>
      <c r="V11" s="346"/>
      <c r="W11" s="346"/>
    </row>
    <row r="12" spans="1:23" ht="15.75" x14ac:dyDescent="0.25">
      <c r="A12" s="341" t="s">
        <v>309</v>
      </c>
      <c r="B12" s="342" t="s">
        <v>310</v>
      </c>
      <c r="C12" s="347">
        <f t="shared" si="3"/>
        <v>0</v>
      </c>
      <c r="D12" s="347"/>
      <c r="E12" s="347"/>
      <c r="F12" s="347"/>
      <c r="G12" s="347"/>
      <c r="H12" s="347">
        <f t="shared" si="1"/>
        <v>0</v>
      </c>
      <c r="I12" s="347"/>
      <c r="J12" s="347"/>
      <c r="K12" s="347"/>
      <c r="L12" s="347"/>
      <c r="M12" s="338" t="e">
        <f t="shared" si="2"/>
        <v>#DIV/0!</v>
      </c>
      <c r="N12" s="339"/>
      <c r="O12" s="344"/>
      <c r="P12" s="344"/>
      <c r="Q12" s="344"/>
      <c r="R12" s="344"/>
      <c r="S12" s="345"/>
      <c r="T12" s="346"/>
      <c r="U12" s="346"/>
      <c r="V12" s="346"/>
      <c r="W12" s="346"/>
    </row>
    <row r="13" spans="1:23" ht="15.75" x14ac:dyDescent="0.25">
      <c r="A13" s="341" t="s">
        <v>311</v>
      </c>
      <c r="B13" s="342" t="s">
        <v>312</v>
      </c>
      <c r="C13" s="347">
        <f t="shared" si="3"/>
        <v>0</v>
      </c>
      <c r="D13" s="347"/>
      <c r="E13" s="347"/>
      <c r="F13" s="347"/>
      <c r="G13" s="347"/>
      <c r="H13" s="347">
        <f t="shared" si="1"/>
        <v>0</v>
      </c>
      <c r="I13" s="347"/>
      <c r="J13" s="347"/>
      <c r="K13" s="347"/>
      <c r="L13" s="347"/>
      <c r="M13" s="338" t="e">
        <f t="shared" si="2"/>
        <v>#DIV/0!</v>
      </c>
      <c r="N13" s="339"/>
      <c r="O13" s="344"/>
      <c r="P13" s="344"/>
      <c r="Q13" s="344"/>
      <c r="R13" s="344"/>
      <c r="S13" s="345"/>
      <c r="T13" s="346"/>
      <c r="U13" s="346"/>
      <c r="V13" s="346"/>
      <c r="W13" s="346"/>
    </row>
    <row r="14" spans="1:23" ht="15.75" x14ac:dyDescent="0.25">
      <c r="A14" s="341" t="s">
        <v>313</v>
      </c>
      <c r="B14" s="342" t="s">
        <v>314</v>
      </c>
      <c r="C14" s="343">
        <f t="shared" si="3"/>
        <v>0</v>
      </c>
      <c r="D14" s="343"/>
      <c r="E14" s="343"/>
      <c r="F14" s="343"/>
      <c r="G14" s="343"/>
      <c r="H14" s="343">
        <f t="shared" si="1"/>
        <v>0</v>
      </c>
      <c r="I14" s="343"/>
      <c r="J14" s="343"/>
      <c r="K14" s="343"/>
      <c r="L14" s="343"/>
      <c r="M14" s="338" t="e">
        <f t="shared" si="2"/>
        <v>#DIV/0!</v>
      </c>
      <c r="N14" s="339"/>
      <c r="O14" s="344"/>
      <c r="P14" s="344"/>
      <c r="Q14" s="344"/>
      <c r="R14" s="344"/>
      <c r="S14" s="345"/>
      <c r="T14" s="346"/>
      <c r="U14" s="346"/>
      <c r="V14" s="346"/>
      <c r="W14" s="346"/>
    </row>
    <row r="15" spans="1:23" ht="15.75" x14ac:dyDescent="0.25">
      <c r="A15" s="341" t="s">
        <v>315</v>
      </c>
      <c r="B15" s="342" t="s">
        <v>308</v>
      </c>
      <c r="C15" s="347">
        <f>D15+E15+F15+G15</f>
        <v>0</v>
      </c>
      <c r="D15" s="347"/>
      <c r="E15" s="347"/>
      <c r="F15" s="347"/>
      <c r="G15" s="347"/>
      <c r="H15" s="347">
        <f t="shared" si="1"/>
        <v>0</v>
      </c>
      <c r="I15" s="347"/>
      <c r="J15" s="347"/>
      <c r="K15" s="347"/>
      <c r="L15" s="347"/>
      <c r="M15" s="338" t="e">
        <f t="shared" si="2"/>
        <v>#DIV/0!</v>
      </c>
      <c r="N15" s="339"/>
      <c r="O15" s="344"/>
      <c r="P15" s="344"/>
      <c r="Q15" s="344"/>
      <c r="R15" s="344"/>
      <c r="S15" s="345"/>
      <c r="T15" s="346"/>
      <c r="U15" s="346"/>
      <c r="V15" s="346"/>
      <c r="W15" s="346"/>
    </row>
    <row r="16" spans="1:23" ht="15.75" x14ac:dyDescent="0.25">
      <c r="A16" s="341" t="s">
        <v>316</v>
      </c>
      <c r="B16" s="342" t="s">
        <v>317</v>
      </c>
      <c r="C16" s="347">
        <f t="shared" ref="C16:C19" si="4">D16+E16+F16+G16</f>
        <v>0</v>
      </c>
      <c r="D16" s="347"/>
      <c r="E16" s="347"/>
      <c r="F16" s="347"/>
      <c r="G16" s="347"/>
      <c r="H16" s="347">
        <f t="shared" si="1"/>
        <v>0</v>
      </c>
      <c r="I16" s="347"/>
      <c r="J16" s="347"/>
      <c r="K16" s="347"/>
      <c r="L16" s="347"/>
      <c r="M16" s="338" t="e">
        <f t="shared" si="2"/>
        <v>#DIV/0!</v>
      </c>
      <c r="N16" s="339"/>
      <c r="O16" s="340"/>
      <c r="P16" s="340"/>
      <c r="Q16" s="340"/>
      <c r="R16" s="340"/>
      <c r="S16" s="340"/>
      <c r="T16" s="340"/>
      <c r="U16" s="340"/>
      <c r="V16" s="340"/>
      <c r="W16" s="340"/>
    </row>
    <row r="17" spans="1:23" ht="15.75" hidden="1" x14ac:dyDescent="0.25">
      <c r="A17" s="341" t="s">
        <v>318</v>
      </c>
      <c r="B17" s="336" t="s">
        <v>319</v>
      </c>
      <c r="C17" s="347">
        <f t="shared" si="4"/>
        <v>0</v>
      </c>
      <c r="D17" s="347"/>
      <c r="E17" s="347"/>
      <c r="F17" s="347"/>
      <c r="G17" s="347"/>
      <c r="H17" s="347">
        <f t="shared" si="1"/>
        <v>0</v>
      </c>
      <c r="I17" s="347"/>
      <c r="J17" s="347"/>
      <c r="K17" s="347"/>
      <c r="L17" s="347"/>
      <c r="M17" s="338" t="e">
        <f t="shared" si="2"/>
        <v>#DIV/0!</v>
      </c>
      <c r="N17" s="339"/>
      <c r="O17" s="340"/>
      <c r="P17" s="340"/>
      <c r="Q17" s="340"/>
      <c r="R17" s="340"/>
      <c r="S17" s="340"/>
      <c r="T17" s="340"/>
      <c r="U17" s="340"/>
      <c r="V17" s="340"/>
      <c r="W17" s="340"/>
    </row>
    <row r="18" spans="1:23" ht="25.5" hidden="1" x14ac:dyDescent="0.25">
      <c r="A18" s="341" t="s">
        <v>320</v>
      </c>
      <c r="B18" s="342" t="s">
        <v>321</v>
      </c>
      <c r="C18" s="347">
        <f t="shared" si="4"/>
        <v>0</v>
      </c>
      <c r="D18" s="347"/>
      <c r="E18" s="347"/>
      <c r="F18" s="347"/>
      <c r="G18" s="347"/>
      <c r="H18" s="347">
        <f t="shared" si="1"/>
        <v>0</v>
      </c>
      <c r="I18" s="347"/>
      <c r="J18" s="347"/>
      <c r="K18" s="347"/>
      <c r="L18" s="347"/>
      <c r="M18" s="338" t="e">
        <f t="shared" si="2"/>
        <v>#DIV/0!</v>
      </c>
      <c r="N18" s="339"/>
      <c r="O18" s="340"/>
      <c r="P18" s="340"/>
      <c r="Q18" s="340"/>
      <c r="R18" s="340"/>
      <c r="S18" s="340"/>
      <c r="T18" s="340"/>
      <c r="U18" s="340"/>
      <c r="V18" s="340"/>
      <c r="W18" s="340"/>
    </row>
    <row r="19" spans="1:23" ht="25.5" hidden="1" x14ac:dyDescent="0.25">
      <c r="A19" s="341" t="s">
        <v>322</v>
      </c>
      <c r="B19" s="342" t="s">
        <v>323</v>
      </c>
      <c r="C19" s="347">
        <f t="shared" si="4"/>
        <v>0</v>
      </c>
      <c r="D19" s="347"/>
      <c r="E19" s="347"/>
      <c r="F19" s="347"/>
      <c r="G19" s="347"/>
      <c r="H19" s="347">
        <f t="shared" si="1"/>
        <v>0</v>
      </c>
      <c r="I19" s="347"/>
      <c r="J19" s="347"/>
      <c r="K19" s="347"/>
      <c r="L19" s="347"/>
      <c r="M19" s="338" t="e">
        <f t="shared" si="2"/>
        <v>#DIV/0!</v>
      </c>
      <c r="N19" s="339"/>
      <c r="O19" s="340"/>
      <c r="P19" s="340"/>
      <c r="Q19" s="340"/>
      <c r="R19" s="340"/>
      <c r="S19" s="340"/>
      <c r="T19" s="340"/>
      <c r="U19" s="340"/>
      <c r="V19" s="340"/>
      <c r="W19" s="340"/>
    </row>
    <row r="20" spans="1:23" ht="15.75" x14ac:dyDescent="0.25">
      <c r="A20" s="335" t="s">
        <v>172</v>
      </c>
      <c r="B20" s="348" t="s">
        <v>324</v>
      </c>
      <c r="C20" s="337">
        <f>D20+E20+F20+G20</f>
        <v>0</v>
      </c>
      <c r="D20" s="337"/>
      <c r="E20" s="337"/>
      <c r="F20" s="337"/>
      <c r="G20" s="337"/>
      <c r="H20" s="337">
        <f t="shared" si="1"/>
        <v>0</v>
      </c>
      <c r="I20" s="337"/>
      <c r="J20" s="337"/>
      <c r="K20" s="337"/>
      <c r="L20" s="337"/>
      <c r="M20" s="338" t="e">
        <f t="shared" si="2"/>
        <v>#DIV/0!</v>
      </c>
      <c r="N20" s="339"/>
      <c r="O20" s="340"/>
      <c r="P20" s="340"/>
      <c r="Q20" s="340"/>
      <c r="R20" s="340"/>
      <c r="S20" s="340"/>
      <c r="T20" s="340"/>
      <c r="U20" s="340"/>
      <c r="V20" s="340"/>
      <c r="W20" s="340"/>
    </row>
    <row r="21" spans="1:23" ht="15.75" x14ac:dyDescent="0.25">
      <c r="A21" s="341" t="s">
        <v>249</v>
      </c>
      <c r="B21" s="345" t="s">
        <v>325</v>
      </c>
      <c r="C21" s="343">
        <f>D21+E21+F21+G21</f>
        <v>0</v>
      </c>
      <c r="D21" s="343"/>
      <c r="E21" s="343"/>
      <c r="F21" s="343"/>
      <c r="G21" s="343"/>
      <c r="H21" s="343">
        <f>I21+J21+K21+L21</f>
        <v>0</v>
      </c>
      <c r="I21" s="343"/>
      <c r="J21" s="343"/>
      <c r="K21" s="343"/>
      <c r="L21" s="343"/>
      <c r="M21" s="338" t="e">
        <f t="shared" si="2"/>
        <v>#DIV/0!</v>
      </c>
      <c r="N21" s="339"/>
      <c r="O21" s="340"/>
      <c r="P21" s="340"/>
      <c r="Q21" s="340"/>
      <c r="R21" s="340"/>
      <c r="S21" s="340"/>
      <c r="T21" s="340"/>
      <c r="U21" s="340"/>
      <c r="V21" s="340"/>
      <c r="W21" s="340"/>
    </row>
    <row r="22" spans="1:23" ht="15.75" hidden="1" x14ac:dyDescent="0.25">
      <c r="A22" s="349"/>
      <c r="B22" s="345" t="s">
        <v>326</v>
      </c>
      <c r="C22" s="347">
        <f t="shared" ref="C22:C32" si="5">D22+E22+F22+G22</f>
        <v>0</v>
      </c>
      <c r="D22" s="347"/>
      <c r="E22" s="347"/>
      <c r="F22" s="347"/>
      <c r="G22" s="347"/>
      <c r="H22" s="347">
        <f t="shared" ref="H22:H36" si="6">I22+J22+K22+L22</f>
        <v>0</v>
      </c>
      <c r="I22" s="347"/>
      <c r="J22" s="347"/>
      <c r="K22" s="347"/>
      <c r="L22" s="347"/>
      <c r="M22" s="338" t="e">
        <f t="shared" si="2"/>
        <v>#DIV/0!</v>
      </c>
      <c r="N22" s="339"/>
      <c r="O22" s="344"/>
      <c r="P22" s="344"/>
      <c r="Q22" s="344"/>
      <c r="R22" s="344"/>
      <c r="S22" s="339"/>
      <c r="T22" s="346"/>
      <c r="U22" s="346"/>
      <c r="V22" s="346"/>
      <c r="W22" s="346"/>
    </row>
    <row r="23" spans="1:23" ht="15.75" hidden="1" x14ac:dyDescent="0.25">
      <c r="A23" s="341"/>
      <c r="B23" s="345" t="s">
        <v>327</v>
      </c>
      <c r="C23" s="347">
        <f t="shared" si="5"/>
        <v>0</v>
      </c>
      <c r="D23" s="347"/>
      <c r="E23" s="347"/>
      <c r="F23" s="347"/>
      <c r="G23" s="347"/>
      <c r="H23" s="347">
        <f t="shared" si="6"/>
        <v>0</v>
      </c>
      <c r="I23" s="347"/>
      <c r="J23" s="347"/>
      <c r="K23" s="347"/>
      <c r="L23" s="347"/>
      <c r="M23" s="338" t="e">
        <f t="shared" si="2"/>
        <v>#DIV/0!</v>
      </c>
      <c r="N23" s="339"/>
      <c r="O23" s="344"/>
      <c r="P23" s="344"/>
      <c r="Q23" s="344"/>
      <c r="R23" s="344"/>
      <c r="S23" s="339"/>
      <c r="T23" s="346"/>
      <c r="U23" s="346"/>
      <c r="V23" s="346"/>
      <c r="W23" s="346"/>
    </row>
    <row r="24" spans="1:23" ht="15.75" x14ac:dyDescent="0.25">
      <c r="A24" s="350" t="s">
        <v>253</v>
      </c>
      <c r="B24" s="351" t="s">
        <v>328</v>
      </c>
      <c r="C24" s="343">
        <f t="shared" si="5"/>
        <v>0</v>
      </c>
      <c r="D24" s="343"/>
      <c r="E24" s="343"/>
      <c r="F24" s="343"/>
      <c r="G24" s="343"/>
      <c r="H24" s="343">
        <f t="shared" si="6"/>
        <v>0</v>
      </c>
      <c r="I24" s="343"/>
      <c r="J24" s="343"/>
      <c r="K24" s="343"/>
      <c r="L24" s="343"/>
      <c r="M24" s="338" t="e">
        <f t="shared" si="2"/>
        <v>#DIV/0!</v>
      </c>
      <c r="N24" s="352"/>
      <c r="O24" s="353"/>
      <c r="P24" s="353"/>
      <c r="Q24" s="353"/>
      <c r="R24" s="353"/>
      <c r="S24" s="353"/>
      <c r="T24" s="353"/>
      <c r="U24" s="353"/>
      <c r="V24" s="353"/>
      <c r="W24" s="353"/>
    </row>
    <row r="25" spans="1:23" ht="25.5" x14ac:dyDescent="0.25">
      <c r="A25" s="341"/>
      <c r="B25" s="342" t="s">
        <v>321</v>
      </c>
      <c r="C25" s="347">
        <f t="shared" si="5"/>
        <v>0</v>
      </c>
      <c r="D25" s="354"/>
      <c r="E25" s="354"/>
      <c r="F25" s="354"/>
      <c r="G25" s="354"/>
      <c r="H25" s="347">
        <f t="shared" si="6"/>
        <v>0</v>
      </c>
      <c r="I25" s="354"/>
      <c r="J25" s="354"/>
      <c r="K25" s="354"/>
      <c r="L25" s="354"/>
      <c r="M25" s="338" t="e">
        <f t="shared" si="2"/>
        <v>#DIV/0!</v>
      </c>
      <c r="N25" s="339"/>
      <c r="O25" s="340"/>
      <c r="P25" s="340"/>
      <c r="Q25" s="340"/>
      <c r="R25" s="340"/>
      <c r="S25" s="339"/>
      <c r="T25" s="346"/>
      <c r="U25" s="346"/>
      <c r="V25" s="346"/>
      <c r="W25" s="346"/>
    </row>
    <row r="26" spans="1:23" ht="25.5" x14ac:dyDescent="0.25">
      <c r="A26" s="341"/>
      <c r="B26" s="342" t="s">
        <v>323</v>
      </c>
      <c r="C26" s="347">
        <f t="shared" si="5"/>
        <v>0</v>
      </c>
      <c r="D26" s="354"/>
      <c r="E26" s="354"/>
      <c r="F26" s="354"/>
      <c r="G26" s="347"/>
      <c r="H26" s="347">
        <f t="shared" si="6"/>
        <v>0</v>
      </c>
      <c r="I26" s="354"/>
      <c r="J26" s="354"/>
      <c r="K26" s="354"/>
      <c r="L26" s="354"/>
      <c r="M26" s="338" t="e">
        <f t="shared" si="2"/>
        <v>#DIV/0!</v>
      </c>
      <c r="N26" s="339"/>
      <c r="O26" s="340"/>
      <c r="P26" s="340"/>
      <c r="Q26" s="340"/>
      <c r="R26" s="340"/>
      <c r="S26" s="339"/>
      <c r="T26" s="339"/>
      <c r="U26" s="346"/>
      <c r="V26" s="346"/>
      <c r="W26" s="346"/>
    </row>
    <row r="27" spans="1:23" ht="15.75" x14ac:dyDescent="0.25">
      <c r="A27" s="350" t="s">
        <v>283</v>
      </c>
      <c r="B27" s="351" t="s">
        <v>329</v>
      </c>
      <c r="C27" s="343">
        <f t="shared" si="5"/>
        <v>0</v>
      </c>
      <c r="D27" s="343"/>
      <c r="E27" s="343"/>
      <c r="F27" s="343"/>
      <c r="G27" s="343"/>
      <c r="H27" s="343">
        <f t="shared" si="6"/>
        <v>0</v>
      </c>
      <c r="I27" s="343"/>
      <c r="J27" s="343"/>
      <c r="K27" s="343"/>
      <c r="L27" s="343"/>
      <c r="M27" s="338" t="e">
        <f t="shared" si="2"/>
        <v>#DIV/0!</v>
      </c>
      <c r="N27" s="352"/>
      <c r="O27" s="353"/>
      <c r="P27" s="353"/>
      <c r="Q27" s="353"/>
      <c r="R27" s="353"/>
      <c r="S27" s="353"/>
      <c r="T27" s="353"/>
      <c r="U27" s="353"/>
      <c r="V27" s="353"/>
      <c r="W27" s="353"/>
    </row>
    <row r="28" spans="1:23" ht="25.5" x14ac:dyDescent="0.25">
      <c r="A28" s="341"/>
      <c r="B28" s="342" t="s">
        <v>321</v>
      </c>
      <c r="C28" s="347">
        <f t="shared" si="5"/>
        <v>0</v>
      </c>
      <c r="D28" s="347"/>
      <c r="E28" s="347"/>
      <c r="F28" s="347"/>
      <c r="G28" s="347"/>
      <c r="H28" s="347">
        <f t="shared" si="6"/>
        <v>0</v>
      </c>
      <c r="I28" s="347"/>
      <c r="J28" s="347"/>
      <c r="K28" s="347"/>
      <c r="L28" s="347"/>
      <c r="M28" s="338" t="e">
        <f t="shared" si="2"/>
        <v>#DIV/0!</v>
      </c>
      <c r="N28" s="339"/>
      <c r="O28" s="340"/>
      <c r="P28" s="340"/>
      <c r="Q28" s="340"/>
      <c r="R28" s="340"/>
      <c r="S28" s="339"/>
      <c r="T28" s="346"/>
      <c r="U28" s="346"/>
      <c r="V28" s="346"/>
      <c r="W28" s="346"/>
    </row>
    <row r="29" spans="1:23" ht="25.5" x14ac:dyDescent="0.25">
      <c r="A29" s="341"/>
      <c r="B29" s="342" t="s">
        <v>323</v>
      </c>
      <c r="C29" s="347">
        <f t="shared" si="5"/>
        <v>0</v>
      </c>
      <c r="D29" s="347"/>
      <c r="E29" s="347"/>
      <c r="F29" s="347"/>
      <c r="G29" s="347"/>
      <c r="H29" s="347">
        <f>SUM(I29:L29)</f>
        <v>0</v>
      </c>
      <c r="I29" s="347"/>
      <c r="J29" s="347"/>
      <c r="K29" s="347"/>
      <c r="L29" s="347"/>
      <c r="M29" s="338" t="e">
        <f t="shared" si="2"/>
        <v>#DIV/0!</v>
      </c>
      <c r="N29" s="339"/>
      <c r="O29" s="340"/>
      <c r="P29" s="340"/>
      <c r="Q29" s="340"/>
      <c r="R29" s="340"/>
      <c r="S29" s="339"/>
      <c r="T29" s="339"/>
      <c r="U29" s="339"/>
      <c r="V29" s="339"/>
      <c r="W29" s="346"/>
    </row>
    <row r="30" spans="1:23" ht="15.75" x14ac:dyDescent="0.25">
      <c r="A30" s="350"/>
      <c r="B30" s="355" t="s">
        <v>330</v>
      </c>
      <c r="C30" s="343">
        <f t="shared" si="5"/>
        <v>0</v>
      </c>
      <c r="D30" s="343"/>
      <c r="E30" s="343"/>
      <c r="F30" s="343"/>
      <c r="G30" s="343"/>
      <c r="H30" s="343">
        <f t="shared" si="6"/>
        <v>0</v>
      </c>
      <c r="I30" s="343"/>
      <c r="J30" s="343"/>
      <c r="K30" s="343"/>
      <c r="L30" s="343"/>
      <c r="M30" s="338" t="e">
        <f t="shared" si="2"/>
        <v>#DIV/0!</v>
      </c>
      <c r="N30" s="352"/>
      <c r="O30" s="353"/>
      <c r="P30" s="353"/>
      <c r="Q30" s="353"/>
      <c r="R30" s="353"/>
      <c r="S30" s="352"/>
      <c r="T30" s="352"/>
      <c r="U30" s="352"/>
      <c r="V30" s="352"/>
      <c r="W30" s="356"/>
    </row>
    <row r="31" spans="1:23" ht="25.5" hidden="1" x14ac:dyDescent="0.25">
      <c r="A31" s="341"/>
      <c r="B31" s="342" t="s">
        <v>331</v>
      </c>
      <c r="C31" s="347">
        <f t="shared" si="5"/>
        <v>0</v>
      </c>
      <c r="D31" s="347"/>
      <c r="E31" s="347"/>
      <c r="F31" s="347"/>
      <c r="G31" s="347"/>
      <c r="H31" s="347">
        <f t="shared" si="6"/>
        <v>0</v>
      </c>
      <c r="I31" s="347"/>
      <c r="J31" s="347"/>
      <c r="K31" s="347"/>
      <c r="L31" s="347"/>
      <c r="M31" s="338" t="e">
        <f t="shared" si="2"/>
        <v>#DIV/0!</v>
      </c>
      <c r="N31" s="339"/>
      <c r="O31" s="340"/>
      <c r="P31" s="340"/>
      <c r="Q31" s="340"/>
      <c r="R31" s="340"/>
      <c r="S31" s="339"/>
      <c r="T31" s="339"/>
      <c r="U31" s="339"/>
      <c r="V31" s="339"/>
      <c r="W31" s="346"/>
    </row>
    <row r="32" spans="1:23" ht="25.5" hidden="1" x14ac:dyDescent="0.25">
      <c r="A32" s="341"/>
      <c r="B32" s="342" t="s">
        <v>323</v>
      </c>
      <c r="C32" s="347">
        <f t="shared" si="5"/>
        <v>0</v>
      </c>
      <c r="D32" s="347"/>
      <c r="E32" s="347"/>
      <c r="F32" s="347"/>
      <c r="G32" s="347"/>
      <c r="H32" s="347">
        <f t="shared" si="6"/>
        <v>0</v>
      </c>
      <c r="I32" s="347"/>
      <c r="J32" s="347"/>
      <c r="K32" s="347"/>
      <c r="L32" s="347"/>
      <c r="M32" s="338" t="e">
        <f t="shared" si="2"/>
        <v>#DIV/0!</v>
      </c>
      <c r="N32" s="339"/>
      <c r="O32" s="340"/>
      <c r="P32" s="340"/>
      <c r="Q32" s="340"/>
      <c r="R32" s="340"/>
      <c r="S32" s="339"/>
      <c r="T32" s="339"/>
      <c r="U32" s="339"/>
      <c r="V32" s="339"/>
      <c r="W32" s="346"/>
    </row>
    <row r="33" spans="1:23" ht="15.75" x14ac:dyDescent="0.25">
      <c r="A33" s="350" t="s">
        <v>282</v>
      </c>
      <c r="B33" s="357" t="s">
        <v>332</v>
      </c>
      <c r="C33" s="337">
        <f>D33+E33+F33+G33</f>
        <v>0</v>
      </c>
      <c r="D33" s="337"/>
      <c r="E33" s="337"/>
      <c r="F33" s="337"/>
      <c r="G33" s="337"/>
      <c r="H33" s="337">
        <f t="shared" si="6"/>
        <v>0</v>
      </c>
      <c r="I33" s="337"/>
      <c r="J33" s="337"/>
      <c r="K33" s="337"/>
      <c r="L33" s="337"/>
      <c r="M33" s="338" t="e">
        <f t="shared" si="2"/>
        <v>#DIV/0!</v>
      </c>
      <c r="N33" s="339"/>
      <c r="O33" s="340"/>
      <c r="P33" s="340"/>
      <c r="Q33" s="340"/>
      <c r="R33" s="340"/>
      <c r="S33" s="340"/>
      <c r="T33" s="340"/>
      <c r="U33" s="340"/>
      <c r="V33" s="340"/>
      <c r="W33" s="340"/>
    </row>
    <row r="34" spans="1:23" ht="25.5" hidden="1" x14ac:dyDescent="0.25">
      <c r="A34" s="341"/>
      <c r="B34" s="342" t="s">
        <v>333</v>
      </c>
      <c r="C34" s="347">
        <f t="shared" ref="C34:C36" si="7">D34+E34+F34+G34</f>
        <v>0</v>
      </c>
      <c r="D34" s="347"/>
      <c r="E34" s="347"/>
      <c r="F34" s="347"/>
      <c r="G34" s="347"/>
      <c r="H34" s="347">
        <f t="shared" si="6"/>
        <v>0</v>
      </c>
      <c r="I34" s="347"/>
      <c r="J34" s="347"/>
      <c r="K34" s="347"/>
      <c r="L34" s="347"/>
      <c r="M34" s="338" t="e">
        <f t="shared" si="2"/>
        <v>#DIV/0!</v>
      </c>
      <c r="N34" s="339"/>
      <c r="O34" s="344"/>
      <c r="P34" s="344"/>
      <c r="Q34" s="344"/>
      <c r="R34" s="344"/>
      <c r="S34" s="339"/>
      <c r="T34" s="346"/>
      <c r="U34" s="346"/>
      <c r="V34" s="346"/>
      <c r="W34" s="346"/>
    </row>
    <row r="35" spans="1:23" ht="25.5" hidden="1" x14ac:dyDescent="0.25">
      <c r="A35" s="341"/>
      <c r="B35" s="342" t="s">
        <v>334</v>
      </c>
      <c r="C35" s="347">
        <f t="shared" si="7"/>
        <v>0</v>
      </c>
      <c r="D35" s="347"/>
      <c r="E35" s="347"/>
      <c r="F35" s="347"/>
      <c r="G35" s="347"/>
      <c r="H35" s="347">
        <f t="shared" si="6"/>
        <v>0</v>
      </c>
      <c r="I35" s="347"/>
      <c r="J35" s="347"/>
      <c r="K35" s="347"/>
      <c r="L35" s="347"/>
      <c r="M35" s="338" t="e">
        <f t="shared" si="2"/>
        <v>#DIV/0!</v>
      </c>
      <c r="N35" s="339"/>
      <c r="O35" s="344"/>
      <c r="P35" s="344"/>
      <c r="Q35" s="344"/>
      <c r="R35" s="344"/>
      <c r="S35" s="339"/>
      <c r="T35" s="346"/>
      <c r="U35" s="346"/>
      <c r="V35" s="346"/>
      <c r="W35" s="346"/>
    </row>
    <row r="36" spans="1:23" ht="15.75" x14ac:dyDescent="0.25">
      <c r="A36" s="350" t="s">
        <v>281</v>
      </c>
      <c r="B36" s="348" t="s">
        <v>335</v>
      </c>
      <c r="C36" s="337">
        <f t="shared" si="7"/>
        <v>0</v>
      </c>
      <c r="D36" s="337"/>
      <c r="E36" s="337"/>
      <c r="F36" s="337"/>
      <c r="G36" s="337"/>
      <c r="H36" s="337">
        <f t="shared" si="6"/>
        <v>0</v>
      </c>
      <c r="I36" s="337"/>
      <c r="J36" s="337"/>
      <c r="K36" s="337"/>
      <c r="L36" s="337"/>
      <c r="M36" s="338" t="e">
        <f t="shared" si="2"/>
        <v>#DIV/0!</v>
      </c>
      <c r="N36" s="339"/>
      <c r="O36" s="340"/>
      <c r="P36" s="340"/>
      <c r="Q36" s="340"/>
      <c r="R36" s="340"/>
      <c r="S36" s="340"/>
      <c r="T36" s="340"/>
      <c r="U36" s="340"/>
      <c r="V36" s="340"/>
      <c r="W36" s="340"/>
    </row>
    <row r="37" spans="1:23" x14ac:dyDescent="0.2">
      <c r="A37" s="358"/>
      <c r="B37" s="328"/>
      <c r="C37" s="359"/>
      <c r="D37" s="359"/>
      <c r="E37" s="359"/>
      <c r="F37" s="359"/>
      <c r="G37" s="359"/>
      <c r="H37" s="359"/>
      <c r="I37" s="359"/>
      <c r="J37" s="359"/>
      <c r="K37" s="359"/>
      <c r="L37" s="359"/>
      <c r="M37" s="360"/>
      <c r="N37" s="334"/>
      <c r="O37" s="361"/>
      <c r="P37" s="361"/>
      <c r="Q37" s="361"/>
      <c r="R37" s="361"/>
      <c r="T37" s="362"/>
      <c r="U37" s="362"/>
      <c r="V37" s="362"/>
      <c r="W37" s="362"/>
    </row>
    <row r="41" spans="1:23" x14ac:dyDescent="0.2">
      <c r="A41" s="565" t="s">
        <v>296</v>
      </c>
      <c r="B41" s="565" t="s">
        <v>297</v>
      </c>
      <c r="C41" s="566" t="s">
        <v>298</v>
      </c>
      <c r="D41" s="566"/>
      <c r="E41" s="566"/>
      <c r="F41" s="566"/>
      <c r="G41" s="566"/>
      <c r="H41" s="567" t="s">
        <v>299</v>
      </c>
      <c r="I41" s="567"/>
      <c r="J41" s="567"/>
      <c r="K41" s="567"/>
      <c r="L41" s="567"/>
      <c r="M41" s="568" t="s">
        <v>300</v>
      </c>
      <c r="N41" s="569" t="s">
        <v>301</v>
      </c>
      <c r="O41" s="570"/>
      <c r="P41" s="570"/>
      <c r="Q41" s="570"/>
      <c r="R41" s="571"/>
      <c r="S41" s="572" t="s">
        <v>302</v>
      </c>
      <c r="T41" s="572"/>
      <c r="U41" s="572"/>
      <c r="V41" s="572"/>
      <c r="W41" s="572"/>
    </row>
    <row r="42" spans="1:23" x14ac:dyDescent="0.2">
      <c r="A42" s="565"/>
      <c r="B42" s="565"/>
      <c r="C42" s="329" t="s">
        <v>303</v>
      </c>
      <c r="D42" s="329" t="s">
        <v>85</v>
      </c>
      <c r="E42" s="329" t="s">
        <v>87</v>
      </c>
      <c r="F42" s="329" t="s">
        <v>234</v>
      </c>
      <c r="G42" s="329" t="s">
        <v>91</v>
      </c>
      <c r="H42" s="329" t="s">
        <v>303</v>
      </c>
      <c r="I42" s="329" t="s">
        <v>85</v>
      </c>
      <c r="J42" s="329" t="s">
        <v>87</v>
      </c>
      <c r="K42" s="329" t="s">
        <v>234</v>
      </c>
      <c r="L42" s="329" t="s">
        <v>91</v>
      </c>
      <c r="M42" s="568"/>
      <c r="N42" s="330" t="s">
        <v>303</v>
      </c>
      <c r="O42" s="331" t="s">
        <v>85</v>
      </c>
      <c r="P42" s="331" t="s">
        <v>87</v>
      </c>
      <c r="Q42" s="331" t="s">
        <v>234</v>
      </c>
      <c r="R42" s="331" t="s">
        <v>91</v>
      </c>
      <c r="S42" s="330" t="s">
        <v>303</v>
      </c>
      <c r="T42" s="330" t="s">
        <v>85</v>
      </c>
      <c r="U42" s="330" t="s">
        <v>87</v>
      </c>
      <c r="V42" s="330" t="s">
        <v>234</v>
      </c>
      <c r="W42" s="330" t="s">
        <v>91</v>
      </c>
    </row>
    <row r="43" spans="1:23" x14ac:dyDescent="0.2">
      <c r="A43" s="332">
        <v>1</v>
      </c>
      <c r="B43" s="333">
        <f t="shared" ref="B43" si="8">+A43+1</f>
        <v>2</v>
      </c>
      <c r="C43" s="333">
        <f>+B43+1</f>
        <v>3</v>
      </c>
      <c r="D43" s="333">
        <f t="shared" ref="D43:W43" si="9">+C43+1</f>
        <v>4</v>
      </c>
      <c r="E43" s="333">
        <f t="shared" si="9"/>
        <v>5</v>
      </c>
      <c r="F43" s="333">
        <f t="shared" si="9"/>
        <v>6</v>
      </c>
      <c r="G43" s="333">
        <f t="shared" si="9"/>
        <v>7</v>
      </c>
      <c r="H43" s="333">
        <f t="shared" si="9"/>
        <v>8</v>
      </c>
      <c r="I43" s="333">
        <f t="shared" si="9"/>
        <v>9</v>
      </c>
      <c r="J43" s="333">
        <f t="shared" si="9"/>
        <v>10</v>
      </c>
      <c r="K43" s="333">
        <f t="shared" si="9"/>
        <v>11</v>
      </c>
      <c r="L43" s="333">
        <f t="shared" si="9"/>
        <v>12</v>
      </c>
      <c r="M43" s="333">
        <f t="shared" si="9"/>
        <v>13</v>
      </c>
      <c r="N43" s="333">
        <f t="shared" si="9"/>
        <v>14</v>
      </c>
      <c r="O43" s="333">
        <f t="shared" si="9"/>
        <v>15</v>
      </c>
      <c r="P43" s="333">
        <f t="shared" si="9"/>
        <v>16</v>
      </c>
      <c r="Q43" s="333">
        <f t="shared" si="9"/>
        <v>17</v>
      </c>
      <c r="R43" s="333">
        <f t="shared" si="9"/>
        <v>18</v>
      </c>
      <c r="S43" s="333">
        <f t="shared" si="9"/>
        <v>19</v>
      </c>
      <c r="T43" s="333">
        <f t="shared" si="9"/>
        <v>20</v>
      </c>
      <c r="U43" s="333">
        <f t="shared" si="9"/>
        <v>21</v>
      </c>
      <c r="V43" s="333">
        <f t="shared" si="9"/>
        <v>22</v>
      </c>
      <c r="W43" s="333">
        <f t="shared" si="9"/>
        <v>23</v>
      </c>
    </row>
    <row r="44" spans="1:23" x14ac:dyDescent="0.2">
      <c r="A44" s="573" t="s">
        <v>596</v>
      </c>
      <c r="B44" s="574"/>
      <c r="C44" s="574"/>
      <c r="D44" s="574"/>
      <c r="E44" s="574"/>
      <c r="F44" s="574"/>
      <c r="G44" s="574"/>
      <c r="H44" s="574"/>
      <c r="I44" s="574"/>
      <c r="J44" s="574"/>
      <c r="K44" s="574"/>
      <c r="L44" s="574"/>
      <c r="M44" s="574"/>
      <c r="N44" s="574"/>
      <c r="O44" s="574"/>
      <c r="P44" s="574"/>
      <c r="Q44" s="574"/>
      <c r="R44" s="574"/>
      <c r="S44" s="574"/>
      <c r="T44" s="574"/>
      <c r="U44" s="574"/>
      <c r="V44" s="574"/>
      <c r="W44" s="575"/>
    </row>
    <row r="45" spans="1:23" ht="15.75" x14ac:dyDescent="0.25">
      <c r="A45" s="335">
        <v>1</v>
      </c>
      <c r="B45" s="336" t="s">
        <v>304</v>
      </c>
      <c r="C45" s="337">
        <f>D45+E45+F45+G45</f>
        <v>0</v>
      </c>
      <c r="D45" s="337"/>
      <c r="E45" s="337"/>
      <c r="F45" s="337"/>
      <c r="G45" s="337"/>
      <c r="H45" s="363">
        <f t="shared" ref="H45:H52" si="10">I45+J45+K45+L45</f>
        <v>0</v>
      </c>
      <c r="I45" s="363"/>
      <c r="J45" s="363"/>
      <c r="K45" s="363"/>
      <c r="L45" s="363"/>
      <c r="M45" s="338" t="e">
        <f>C45/H45</f>
        <v>#DIV/0!</v>
      </c>
      <c r="N45" s="339"/>
      <c r="O45" s="340"/>
      <c r="P45" s="340"/>
      <c r="Q45" s="340"/>
      <c r="R45" s="340"/>
      <c r="S45" s="340"/>
      <c r="T45" s="340"/>
      <c r="U45" s="340"/>
      <c r="V45" s="340"/>
      <c r="W45" s="340"/>
    </row>
    <row r="46" spans="1:23" ht="15.75" x14ac:dyDescent="0.25">
      <c r="A46" s="341" t="s">
        <v>305</v>
      </c>
      <c r="B46" s="342" t="s">
        <v>306</v>
      </c>
      <c r="C46" s="343">
        <f>D46+E46+F46+G46</f>
        <v>0</v>
      </c>
      <c r="D46" s="343"/>
      <c r="E46" s="343"/>
      <c r="F46" s="343"/>
      <c r="G46" s="343"/>
      <c r="H46" s="364">
        <f t="shared" si="10"/>
        <v>0</v>
      </c>
      <c r="I46" s="364"/>
      <c r="J46" s="364"/>
      <c r="K46" s="364"/>
      <c r="L46" s="364"/>
      <c r="M46" s="338" t="e">
        <f t="shared" ref="M46:M72" si="11">C46/H46</f>
        <v>#DIV/0!</v>
      </c>
      <c r="N46" s="339"/>
      <c r="O46" s="344"/>
      <c r="P46" s="344"/>
      <c r="Q46" s="344"/>
      <c r="R46" s="344"/>
      <c r="S46" s="345"/>
      <c r="T46" s="346"/>
      <c r="U46" s="346"/>
      <c r="V46" s="346"/>
      <c r="W46" s="346"/>
    </row>
    <row r="47" spans="1:23" ht="15.75" x14ac:dyDescent="0.25">
      <c r="A47" s="341" t="s">
        <v>307</v>
      </c>
      <c r="B47" s="342" t="s">
        <v>308</v>
      </c>
      <c r="C47" s="347">
        <f t="shared" ref="C47:C55" si="12">D47+E47+F47+G47</f>
        <v>0</v>
      </c>
      <c r="D47" s="347"/>
      <c r="E47" s="347"/>
      <c r="F47" s="347"/>
      <c r="G47" s="347"/>
      <c r="H47" s="365">
        <f t="shared" si="10"/>
        <v>0</v>
      </c>
      <c r="I47" s="365"/>
      <c r="J47" s="365"/>
      <c r="K47" s="365"/>
      <c r="L47" s="365"/>
      <c r="M47" s="338" t="e">
        <f t="shared" si="11"/>
        <v>#DIV/0!</v>
      </c>
      <c r="N47" s="339"/>
      <c r="O47" s="344"/>
      <c r="P47" s="344"/>
      <c r="Q47" s="344"/>
      <c r="R47" s="344"/>
      <c r="S47" s="345"/>
      <c r="T47" s="346"/>
      <c r="U47" s="346"/>
      <c r="V47" s="346"/>
      <c r="W47" s="346"/>
    </row>
    <row r="48" spans="1:23" ht="15.75" x14ac:dyDescent="0.25">
      <c r="A48" s="341" t="s">
        <v>309</v>
      </c>
      <c r="B48" s="342" t="s">
        <v>310</v>
      </c>
      <c r="C48" s="347">
        <f t="shared" si="12"/>
        <v>0</v>
      </c>
      <c r="D48" s="347"/>
      <c r="E48" s="347"/>
      <c r="F48" s="347"/>
      <c r="G48" s="347"/>
      <c r="H48" s="365">
        <f t="shared" si="10"/>
        <v>0</v>
      </c>
      <c r="I48" s="365"/>
      <c r="J48" s="365"/>
      <c r="K48" s="365"/>
      <c r="L48" s="365"/>
      <c r="M48" s="338" t="e">
        <f t="shared" si="11"/>
        <v>#DIV/0!</v>
      </c>
      <c r="N48" s="339"/>
      <c r="O48" s="344"/>
      <c r="P48" s="344"/>
      <c r="Q48" s="344"/>
      <c r="R48" s="344"/>
      <c r="S48" s="345"/>
      <c r="T48" s="346"/>
      <c r="U48" s="346"/>
      <c r="V48" s="346"/>
      <c r="W48" s="346"/>
    </row>
    <row r="49" spans="1:23" ht="15.75" x14ac:dyDescent="0.25">
      <c r="A49" s="341" t="s">
        <v>311</v>
      </c>
      <c r="B49" s="342" t="s">
        <v>312</v>
      </c>
      <c r="C49" s="347">
        <f t="shared" si="12"/>
        <v>0</v>
      </c>
      <c r="D49" s="347"/>
      <c r="E49" s="347"/>
      <c r="F49" s="347"/>
      <c r="G49" s="347"/>
      <c r="H49" s="365">
        <f t="shared" si="10"/>
        <v>0</v>
      </c>
      <c r="I49" s="365"/>
      <c r="J49" s="365"/>
      <c r="K49" s="365"/>
      <c r="L49" s="365"/>
      <c r="M49" s="338" t="e">
        <f t="shared" si="11"/>
        <v>#DIV/0!</v>
      </c>
      <c r="N49" s="339"/>
      <c r="O49" s="344"/>
      <c r="P49" s="344"/>
      <c r="Q49" s="344"/>
      <c r="R49" s="344"/>
      <c r="S49" s="345"/>
      <c r="T49" s="346"/>
      <c r="U49" s="346"/>
      <c r="V49" s="346"/>
      <c r="W49" s="346"/>
    </row>
    <row r="50" spans="1:23" ht="15.75" x14ac:dyDescent="0.25">
      <c r="A50" s="341" t="s">
        <v>313</v>
      </c>
      <c r="B50" s="342" t="s">
        <v>314</v>
      </c>
      <c r="C50" s="343">
        <f t="shared" si="12"/>
        <v>0</v>
      </c>
      <c r="D50" s="343"/>
      <c r="E50" s="343"/>
      <c r="F50" s="343"/>
      <c r="G50" s="343"/>
      <c r="H50" s="364">
        <f t="shared" si="10"/>
        <v>0</v>
      </c>
      <c r="I50" s="364"/>
      <c r="J50" s="364"/>
      <c r="K50" s="364"/>
      <c r="L50" s="364"/>
      <c r="M50" s="338" t="e">
        <f t="shared" si="11"/>
        <v>#DIV/0!</v>
      </c>
      <c r="N50" s="339"/>
      <c r="O50" s="344"/>
      <c r="P50" s="344"/>
      <c r="Q50" s="344"/>
      <c r="R50" s="344"/>
      <c r="S50" s="345"/>
      <c r="T50" s="346"/>
      <c r="U50" s="346"/>
      <c r="V50" s="346"/>
      <c r="W50" s="346"/>
    </row>
    <row r="51" spans="1:23" ht="15.75" x14ac:dyDescent="0.25">
      <c r="A51" s="341" t="s">
        <v>315</v>
      </c>
      <c r="B51" s="342" t="s">
        <v>308</v>
      </c>
      <c r="C51" s="347">
        <f t="shared" si="12"/>
        <v>0</v>
      </c>
      <c r="D51" s="347"/>
      <c r="E51" s="347"/>
      <c r="F51" s="347"/>
      <c r="G51" s="347"/>
      <c r="H51" s="365">
        <f t="shared" si="10"/>
        <v>0</v>
      </c>
      <c r="I51" s="365"/>
      <c r="J51" s="365"/>
      <c r="K51" s="365"/>
      <c r="L51" s="365"/>
      <c r="M51" s="338" t="e">
        <f t="shared" si="11"/>
        <v>#DIV/0!</v>
      </c>
      <c r="N51" s="339"/>
      <c r="O51" s="344"/>
      <c r="P51" s="344"/>
      <c r="Q51" s="344"/>
      <c r="R51" s="344"/>
      <c r="S51" s="345"/>
      <c r="T51" s="346"/>
      <c r="U51" s="346"/>
      <c r="V51" s="346"/>
      <c r="W51" s="346"/>
    </row>
    <row r="52" spans="1:23" ht="15.75" x14ac:dyDescent="0.25">
      <c r="A52" s="341" t="s">
        <v>316</v>
      </c>
      <c r="B52" s="342" t="s">
        <v>317</v>
      </c>
      <c r="C52" s="347">
        <f t="shared" si="12"/>
        <v>0</v>
      </c>
      <c r="D52" s="347"/>
      <c r="E52" s="347"/>
      <c r="F52" s="347"/>
      <c r="G52" s="347"/>
      <c r="H52" s="365">
        <f t="shared" si="10"/>
        <v>0</v>
      </c>
      <c r="I52" s="365"/>
      <c r="J52" s="365"/>
      <c r="K52" s="365"/>
      <c r="L52" s="365"/>
      <c r="M52" s="338" t="e">
        <f t="shared" si="11"/>
        <v>#DIV/0!</v>
      </c>
      <c r="N52" s="339"/>
      <c r="O52" s="340"/>
      <c r="P52" s="340"/>
      <c r="Q52" s="340"/>
      <c r="R52" s="340"/>
      <c r="S52" s="340"/>
      <c r="T52" s="340"/>
      <c r="U52" s="340"/>
      <c r="V52" s="340"/>
      <c r="W52" s="340"/>
    </row>
    <row r="53" spans="1:23" ht="15.75" x14ac:dyDescent="0.25">
      <c r="A53" s="341" t="s">
        <v>318</v>
      </c>
      <c r="B53" s="336" t="s">
        <v>319</v>
      </c>
      <c r="C53" s="347">
        <f t="shared" si="12"/>
        <v>0</v>
      </c>
      <c r="D53" s="347"/>
      <c r="E53" s="347"/>
      <c r="F53" s="347"/>
      <c r="G53" s="347"/>
      <c r="H53" s="365">
        <f>I53+J53+K53+L53</f>
        <v>0</v>
      </c>
      <c r="I53" s="365"/>
      <c r="J53" s="365"/>
      <c r="K53" s="365"/>
      <c r="L53" s="365"/>
      <c r="M53" s="338" t="e">
        <f t="shared" si="11"/>
        <v>#DIV/0!</v>
      </c>
      <c r="N53" s="339"/>
      <c r="O53" s="340"/>
      <c r="P53" s="340"/>
      <c r="Q53" s="340"/>
      <c r="R53" s="340"/>
      <c r="S53" s="340"/>
      <c r="T53" s="340"/>
      <c r="U53" s="340"/>
      <c r="V53" s="340"/>
      <c r="W53" s="340"/>
    </row>
    <row r="54" spans="1:23" ht="25.5" x14ac:dyDescent="0.25">
      <c r="A54" s="341" t="s">
        <v>320</v>
      </c>
      <c r="B54" s="342" t="s">
        <v>321</v>
      </c>
      <c r="C54" s="347">
        <f t="shared" si="12"/>
        <v>0</v>
      </c>
      <c r="D54" s="347"/>
      <c r="E54" s="347"/>
      <c r="F54" s="347"/>
      <c r="G54" s="347"/>
      <c r="H54" s="365">
        <f t="shared" ref="H54:H56" si="13">I54+J54+K54+L54</f>
        <v>0</v>
      </c>
      <c r="I54" s="365"/>
      <c r="J54" s="365"/>
      <c r="K54" s="365"/>
      <c r="L54" s="365"/>
      <c r="M54" s="338" t="e">
        <f t="shared" si="11"/>
        <v>#DIV/0!</v>
      </c>
      <c r="N54" s="339"/>
      <c r="O54" s="340"/>
      <c r="P54" s="340"/>
      <c r="Q54" s="340"/>
      <c r="R54" s="340"/>
      <c r="S54" s="340"/>
      <c r="T54" s="340"/>
      <c r="U54" s="340"/>
      <c r="V54" s="340"/>
      <c r="W54" s="340"/>
    </row>
    <row r="55" spans="1:23" ht="25.5" x14ac:dyDescent="0.25">
      <c r="A55" s="341" t="s">
        <v>322</v>
      </c>
      <c r="B55" s="342" t="s">
        <v>323</v>
      </c>
      <c r="C55" s="347">
        <f t="shared" si="12"/>
        <v>0</v>
      </c>
      <c r="D55" s="347"/>
      <c r="E55" s="347"/>
      <c r="F55" s="347"/>
      <c r="G55" s="347"/>
      <c r="H55" s="365">
        <f t="shared" si="13"/>
        <v>0</v>
      </c>
      <c r="I55" s="365"/>
      <c r="J55" s="365"/>
      <c r="K55" s="365"/>
      <c r="L55" s="365"/>
      <c r="M55" s="338" t="e">
        <f t="shared" si="11"/>
        <v>#DIV/0!</v>
      </c>
      <c r="N55" s="339"/>
      <c r="O55" s="340"/>
      <c r="P55" s="340"/>
      <c r="Q55" s="340"/>
      <c r="R55" s="340"/>
      <c r="S55" s="340"/>
      <c r="T55" s="340"/>
      <c r="U55" s="340"/>
      <c r="V55" s="340"/>
      <c r="W55" s="340"/>
    </row>
    <row r="56" spans="1:23" ht="15.75" x14ac:dyDescent="0.25">
      <c r="A56" s="335" t="s">
        <v>172</v>
      </c>
      <c r="B56" s="348" t="s">
        <v>324</v>
      </c>
      <c r="C56" s="337">
        <f>D56+E56+F56+G56</f>
        <v>0</v>
      </c>
      <c r="D56" s="337"/>
      <c r="E56" s="337"/>
      <c r="F56" s="337"/>
      <c r="G56" s="337"/>
      <c r="H56" s="363">
        <f t="shared" si="13"/>
        <v>0</v>
      </c>
      <c r="I56" s="363"/>
      <c r="J56" s="363"/>
      <c r="K56" s="363"/>
      <c r="L56" s="363"/>
      <c r="M56" s="338" t="e">
        <f t="shared" si="11"/>
        <v>#DIV/0!</v>
      </c>
      <c r="N56" s="339"/>
      <c r="O56" s="340"/>
      <c r="P56" s="340"/>
      <c r="Q56" s="340"/>
      <c r="R56" s="340"/>
      <c r="S56" s="340"/>
      <c r="T56" s="340"/>
      <c r="U56" s="340"/>
      <c r="V56" s="340"/>
      <c r="W56" s="340"/>
    </row>
    <row r="57" spans="1:23" ht="15.75" x14ac:dyDescent="0.25">
      <c r="A57" s="341" t="s">
        <v>249</v>
      </c>
      <c r="B57" s="345" t="s">
        <v>325</v>
      </c>
      <c r="C57" s="343">
        <f>D57+E57+F57+G57</f>
        <v>0</v>
      </c>
      <c r="D57" s="343"/>
      <c r="E57" s="343"/>
      <c r="F57" s="343"/>
      <c r="G57" s="343"/>
      <c r="H57" s="364">
        <f>I57+J57+K57+L57</f>
        <v>0</v>
      </c>
      <c r="I57" s="364"/>
      <c r="J57" s="364"/>
      <c r="K57" s="364"/>
      <c r="L57" s="364"/>
      <c r="M57" s="338" t="e">
        <f t="shared" si="11"/>
        <v>#DIV/0!</v>
      </c>
      <c r="N57" s="339"/>
      <c r="O57" s="340"/>
      <c r="P57" s="340"/>
      <c r="Q57" s="340"/>
      <c r="R57" s="340"/>
      <c r="S57" s="340"/>
      <c r="T57" s="340"/>
      <c r="U57" s="340"/>
      <c r="V57" s="340"/>
      <c r="W57" s="340"/>
    </row>
    <row r="58" spans="1:23" ht="15.75" x14ac:dyDescent="0.25">
      <c r="A58" s="349"/>
      <c r="B58" s="345" t="s">
        <v>326</v>
      </c>
      <c r="C58" s="347">
        <f t="shared" ref="C58:C68" si="14">D58+E58+F58+G58</f>
        <v>0</v>
      </c>
      <c r="D58" s="347"/>
      <c r="E58" s="347"/>
      <c r="F58" s="347"/>
      <c r="G58" s="347"/>
      <c r="H58" s="365">
        <f t="shared" ref="H58:H64" si="15">I58+J58+K58+L58</f>
        <v>0</v>
      </c>
      <c r="I58" s="365"/>
      <c r="J58" s="365"/>
      <c r="K58" s="365"/>
      <c r="L58" s="365"/>
      <c r="M58" s="338" t="e">
        <f t="shared" si="11"/>
        <v>#DIV/0!</v>
      </c>
      <c r="N58" s="339"/>
      <c r="O58" s="344"/>
      <c r="P58" s="344"/>
      <c r="Q58" s="344"/>
      <c r="R58" s="344"/>
      <c r="S58" s="339"/>
      <c r="T58" s="346"/>
      <c r="U58" s="346"/>
      <c r="V58" s="346"/>
      <c r="W58" s="346"/>
    </row>
    <row r="59" spans="1:23" ht="15.75" x14ac:dyDescent="0.25">
      <c r="A59" s="341"/>
      <c r="B59" s="345" t="s">
        <v>327</v>
      </c>
      <c r="C59" s="347">
        <f t="shared" si="14"/>
        <v>0</v>
      </c>
      <c r="D59" s="347"/>
      <c r="E59" s="347"/>
      <c r="F59" s="347"/>
      <c r="G59" s="347"/>
      <c r="H59" s="365">
        <f t="shared" si="15"/>
        <v>0</v>
      </c>
      <c r="I59" s="365"/>
      <c r="J59" s="365"/>
      <c r="K59" s="365"/>
      <c r="L59" s="365"/>
      <c r="M59" s="338" t="e">
        <f t="shared" si="11"/>
        <v>#DIV/0!</v>
      </c>
      <c r="N59" s="339"/>
      <c r="O59" s="344"/>
      <c r="P59" s="344"/>
      <c r="Q59" s="344"/>
      <c r="R59" s="344"/>
      <c r="S59" s="339"/>
      <c r="T59" s="346"/>
      <c r="U59" s="346"/>
      <c r="V59" s="346"/>
      <c r="W59" s="346"/>
    </row>
    <row r="60" spans="1:23" ht="15.75" x14ac:dyDescent="0.25">
      <c r="A60" s="350" t="s">
        <v>253</v>
      </c>
      <c r="B60" s="351" t="s">
        <v>328</v>
      </c>
      <c r="C60" s="343">
        <f t="shared" si="14"/>
        <v>0</v>
      </c>
      <c r="D60" s="343"/>
      <c r="E60" s="343"/>
      <c r="F60" s="343"/>
      <c r="G60" s="343"/>
      <c r="H60" s="364">
        <f t="shared" si="15"/>
        <v>0</v>
      </c>
      <c r="I60" s="364"/>
      <c r="J60" s="364"/>
      <c r="K60" s="364"/>
      <c r="L60" s="364"/>
      <c r="M60" s="338" t="e">
        <f t="shared" si="11"/>
        <v>#DIV/0!</v>
      </c>
      <c r="N60" s="352"/>
      <c r="O60" s="353"/>
      <c r="P60" s="353"/>
      <c r="Q60" s="353"/>
      <c r="R60" s="353"/>
      <c r="S60" s="353"/>
      <c r="T60" s="353"/>
      <c r="U60" s="353"/>
      <c r="V60" s="353"/>
      <c r="W60" s="353"/>
    </row>
    <row r="61" spans="1:23" ht="25.5" x14ac:dyDescent="0.25">
      <c r="A61" s="341"/>
      <c r="B61" s="342" t="s">
        <v>321</v>
      </c>
      <c r="C61" s="347">
        <f t="shared" si="14"/>
        <v>0</v>
      </c>
      <c r="D61" s="354"/>
      <c r="E61" s="354"/>
      <c r="F61" s="354"/>
      <c r="G61" s="354"/>
      <c r="H61" s="365">
        <f t="shared" si="15"/>
        <v>0</v>
      </c>
      <c r="I61" s="366"/>
      <c r="J61" s="366"/>
      <c r="K61" s="366"/>
      <c r="L61" s="366"/>
      <c r="M61" s="338" t="e">
        <f t="shared" si="11"/>
        <v>#DIV/0!</v>
      </c>
      <c r="N61" s="339"/>
      <c r="O61" s="340"/>
      <c r="P61" s="340"/>
      <c r="Q61" s="340"/>
      <c r="R61" s="340"/>
      <c r="S61" s="339"/>
      <c r="T61" s="346"/>
      <c r="U61" s="346"/>
      <c r="V61" s="346"/>
      <c r="W61" s="346"/>
    </row>
    <row r="62" spans="1:23" ht="25.5" x14ac:dyDescent="0.25">
      <c r="A62" s="341"/>
      <c r="B62" s="342" t="s">
        <v>323</v>
      </c>
      <c r="C62" s="347">
        <f t="shared" si="14"/>
        <v>0</v>
      </c>
      <c r="D62" s="354"/>
      <c r="E62" s="354"/>
      <c r="F62" s="354"/>
      <c r="G62" s="347"/>
      <c r="H62" s="365">
        <f t="shared" si="15"/>
        <v>0</v>
      </c>
      <c r="I62" s="366"/>
      <c r="J62" s="366"/>
      <c r="K62" s="366"/>
      <c r="L62" s="366"/>
      <c r="M62" s="338" t="e">
        <f t="shared" si="11"/>
        <v>#DIV/0!</v>
      </c>
      <c r="N62" s="339"/>
      <c r="O62" s="340"/>
      <c r="P62" s="340"/>
      <c r="Q62" s="340"/>
      <c r="R62" s="340"/>
      <c r="S62" s="339"/>
      <c r="T62" s="339"/>
      <c r="U62" s="346"/>
      <c r="V62" s="346"/>
      <c r="W62" s="346"/>
    </row>
    <row r="63" spans="1:23" ht="15.75" x14ac:dyDescent="0.25">
      <c r="A63" s="350" t="s">
        <v>283</v>
      </c>
      <c r="B63" s="351" t="s">
        <v>329</v>
      </c>
      <c r="C63" s="343">
        <f t="shared" si="14"/>
        <v>0</v>
      </c>
      <c r="D63" s="343"/>
      <c r="E63" s="343"/>
      <c r="F63" s="343"/>
      <c r="G63" s="343"/>
      <c r="H63" s="364">
        <f t="shared" si="15"/>
        <v>0</v>
      </c>
      <c r="I63" s="364"/>
      <c r="J63" s="364"/>
      <c r="K63" s="364"/>
      <c r="L63" s="364"/>
      <c r="M63" s="338" t="e">
        <f t="shared" si="11"/>
        <v>#DIV/0!</v>
      </c>
      <c r="N63" s="352"/>
      <c r="O63" s="353"/>
      <c r="P63" s="353"/>
      <c r="Q63" s="353"/>
      <c r="R63" s="353"/>
      <c r="S63" s="353"/>
      <c r="T63" s="353"/>
      <c r="U63" s="353"/>
      <c r="V63" s="353"/>
      <c r="W63" s="353"/>
    </row>
    <row r="64" spans="1:23" ht="25.5" x14ac:dyDescent="0.25">
      <c r="A64" s="341"/>
      <c r="B64" s="342" t="s">
        <v>321</v>
      </c>
      <c r="C64" s="347">
        <f t="shared" si="14"/>
        <v>0</v>
      </c>
      <c r="D64" s="347"/>
      <c r="E64" s="347"/>
      <c r="F64" s="347"/>
      <c r="G64" s="347"/>
      <c r="H64" s="365">
        <f t="shared" si="15"/>
        <v>0</v>
      </c>
      <c r="I64" s="365"/>
      <c r="J64" s="365"/>
      <c r="K64" s="365"/>
      <c r="L64" s="365"/>
      <c r="M64" s="338" t="e">
        <f t="shared" si="11"/>
        <v>#DIV/0!</v>
      </c>
      <c r="N64" s="339"/>
      <c r="O64" s="340"/>
      <c r="P64" s="340"/>
      <c r="Q64" s="340"/>
      <c r="R64" s="340"/>
      <c r="S64" s="339"/>
      <c r="T64" s="346"/>
      <c r="U64" s="346"/>
      <c r="V64" s="346"/>
      <c r="W64" s="346"/>
    </row>
    <row r="65" spans="1:23" ht="25.5" x14ac:dyDescent="0.25">
      <c r="A65" s="341"/>
      <c r="B65" s="342" t="s">
        <v>323</v>
      </c>
      <c r="C65" s="347">
        <f t="shared" si="14"/>
        <v>0</v>
      </c>
      <c r="D65" s="347"/>
      <c r="E65" s="347"/>
      <c r="F65" s="347"/>
      <c r="G65" s="347"/>
      <c r="H65" s="365">
        <f>SUM(I65:L65)</f>
        <v>0</v>
      </c>
      <c r="I65" s="365"/>
      <c r="J65" s="365"/>
      <c r="K65" s="365"/>
      <c r="L65" s="365"/>
      <c r="M65" s="338" t="e">
        <f t="shared" si="11"/>
        <v>#DIV/0!</v>
      </c>
      <c r="N65" s="339"/>
      <c r="O65" s="340"/>
      <c r="P65" s="340"/>
      <c r="Q65" s="340"/>
      <c r="R65" s="340"/>
      <c r="S65" s="339"/>
      <c r="T65" s="339"/>
      <c r="U65" s="339"/>
      <c r="V65" s="339"/>
      <c r="W65" s="346"/>
    </row>
    <row r="66" spans="1:23" ht="15.75" x14ac:dyDescent="0.25">
      <c r="A66" s="350"/>
      <c r="B66" s="355" t="s">
        <v>330</v>
      </c>
      <c r="C66" s="343">
        <f t="shared" si="14"/>
        <v>0</v>
      </c>
      <c r="D66" s="343"/>
      <c r="E66" s="343"/>
      <c r="F66" s="343"/>
      <c r="G66" s="343"/>
      <c r="H66" s="364">
        <f t="shared" ref="H66:H72" si="16">I66+J66+K66+L66</f>
        <v>0</v>
      </c>
      <c r="I66" s="364"/>
      <c r="J66" s="364"/>
      <c r="K66" s="364"/>
      <c r="L66" s="364"/>
      <c r="M66" s="338" t="e">
        <f t="shared" si="11"/>
        <v>#DIV/0!</v>
      </c>
      <c r="N66" s="352"/>
      <c r="O66" s="353"/>
      <c r="P66" s="353"/>
      <c r="Q66" s="353"/>
      <c r="R66" s="353"/>
      <c r="S66" s="352"/>
      <c r="T66" s="352"/>
      <c r="U66" s="352"/>
      <c r="V66" s="352"/>
      <c r="W66" s="356"/>
    </row>
    <row r="67" spans="1:23" ht="25.5" hidden="1" x14ac:dyDescent="0.25">
      <c r="A67" s="341"/>
      <c r="B67" s="342" t="s">
        <v>331</v>
      </c>
      <c r="C67" s="347">
        <f t="shared" si="14"/>
        <v>0</v>
      </c>
      <c r="D67" s="347"/>
      <c r="E67" s="347"/>
      <c r="F67" s="347"/>
      <c r="G67" s="347"/>
      <c r="H67" s="365">
        <f t="shared" si="16"/>
        <v>0</v>
      </c>
      <c r="I67" s="365"/>
      <c r="J67" s="365"/>
      <c r="K67" s="365"/>
      <c r="L67" s="365"/>
      <c r="M67" s="338" t="e">
        <f t="shared" si="11"/>
        <v>#DIV/0!</v>
      </c>
      <c r="N67" s="339"/>
      <c r="O67" s="340"/>
      <c r="P67" s="340"/>
      <c r="Q67" s="340"/>
      <c r="R67" s="340"/>
      <c r="S67" s="339"/>
      <c r="T67" s="339"/>
      <c r="U67" s="339"/>
      <c r="V67" s="339"/>
      <c r="W67" s="346"/>
    </row>
    <row r="68" spans="1:23" ht="25.5" hidden="1" x14ac:dyDescent="0.25">
      <c r="A68" s="341"/>
      <c r="B68" s="342" t="s">
        <v>323</v>
      </c>
      <c r="C68" s="347">
        <f t="shared" si="14"/>
        <v>0</v>
      </c>
      <c r="D68" s="347"/>
      <c r="E68" s="347"/>
      <c r="F68" s="347"/>
      <c r="G68" s="347"/>
      <c r="H68" s="365">
        <f t="shared" si="16"/>
        <v>0</v>
      </c>
      <c r="I68" s="365"/>
      <c r="J68" s="365"/>
      <c r="K68" s="365"/>
      <c r="L68" s="365"/>
      <c r="M68" s="338" t="e">
        <f t="shared" si="11"/>
        <v>#DIV/0!</v>
      </c>
      <c r="N68" s="339"/>
      <c r="O68" s="340"/>
      <c r="P68" s="340"/>
      <c r="Q68" s="340"/>
      <c r="R68" s="340"/>
      <c r="S68" s="339"/>
      <c r="T68" s="339"/>
      <c r="U68" s="339"/>
      <c r="V68" s="339"/>
      <c r="W68" s="346"/>
    </row>
    <row r="69" spans="1:23" ht="15.75" x14ac:dyDescent="0.25">
      <c r="A69" s="350" t="s">
        <v>282</v>
      </c>
      <c r="B69" s="357" t="s">
        <v>332</v>
      </c>
      <c r="C69" s="337">
        <f>D69+E69+F69+G69</f>
        <v>0</v>
      </c>
      <c r="D69" s="337"/>
      <c r="E69" s="337"/>
      <c r="F69" s="337"/>
      <c r="G69" s="337"/>
      <c r="H69" s="363">
        <f t="shared" si="16"/>
        <v>0</v>
      </c>
      <c r="I69" s="363"/>
      <c r="J69" s="363"/>
      <c r="K69" s="363"/>
      <c r="L69" s="363"/>
      <c r="M69" s="338" t="e">
        <f t="shared" si="11"/>
        <v>#DIV/0!</v>
      </c>
      <c r="N69" s="339"/>
      <c r="O69" s="340"/>
      <c r="P69" s="340"/>
      <c r="Q69" s="340"/>
      <c r="R69" s="340"/>
      <c r="S69" s="340"/>
      <c r="T69" s="340"/>
      <c r="U69" s="340"/>
      <c r="V69" s="340"/>
      <c r="W69" s="340"/>
    </row>
    <row r="70" spans="1:23" ht="25.5" hidden="1" x14ac:dyDescent="0.25">
      <c r="A70" s="341"/>
      <c r="B70" s="342" t="s">
        <v>333</v>
      </c>
      <c r="C70" s="347">
        <f t="shared" ref="C70:C72" si="17">D70+E70+F70+G70</f>
        <v>0</v>
      </c>
      <c r="D70" s="347"/>
      <c r="E70" s="347"/>
      <c r="F70" s="347"/>
      <c r="G70" s="347"/>
      <c r="H70" s="365">
        <f t="shared" si="16"/>
        <v>0</v>
      </c>
      <c r="I70" s="365"/>
      <c r="J70" s="365"/>
      <c r="K70" s="365"/>
      <c r="L70" s="365"/>
      <c r="M70" s="338" t="e">
        <f t="shared" si="11"/>
        <v>#DIV/0!</v>
      </c>
      <c r="N70" s="339"/>
      <c r="O70" s="344"/>
      <c r="P70" s="344"/>
      <c r="Q70" s="344"/>
      <c r="R70" s="344"/>
      <c r="S70" s="339"/>
      <c r="T70" s="346"/>
      <c r="U70" s="346"/>
      <c r="V70" s="346"/>
      <c r="W70" s="346"/>
    </row>
    <row r="71" spans="1:23" ht="25.5" hidden="1" x14ac:dyDescent="0.25">
      <c r="A71" s="341"/>
      <c r="B71" s="342" t="s">
        <v>334</v>
      </c>
      <c r="C71" s="347">
        <f t="shared" si="17"/>
        <v>0</v>
      </c>
      <c r="D71" s="347"/>
      <c r="E71" s="347"/>
      <c r="F71" s="347"/>
      <c r="G71" s="347"/>
      <c r="H71" s="365">
        <f>I71+J71+K71+L71</f>
        <v>0</v>
      </c>
      <c r="I71" s="365"/>
      <c r="J71" s="365"/>
      <c r="K71" s="365"/>
      <c r="L71" s="365"/>
      <c r="M71" s="338" t="e">
        <f t="shared" si="11"/>
        <v>#DIV/0!</v>
      </c>
      <c r="N71" s="339"/>
      <c r="O71" s="344"/>
      <c r="P71" s="344"/>
      <c r="Q71" s="344"/>
      <c r="R71" s="344"/>
      <c r="S71" s="339"/>
      <c r="T71" s="346"/>
      <c r="U71" s="346"/>
      <c r="V71" s="346"/>
      <c r="W71" s="346"/>
    </row>
    <row r="72" spans="1:23" ht="15.75" x14ac:dyDescent="0.25">
      <c r="A72" s="350" t="s">
        <v>281</v>
      </c>
      <c r="B72" s="348" t="s">
        <v>335</v>
      </c>
      <c r="C72" s="337">
        <f t="shared" si="17"/>
        <v>0</v>
      </c>
      <c r="D72" s="337"/>
      <c r="E72" s="337"/>
      <c r="F72" s="337"/>
      <c r="G72" s="337"/>
      <c r="H72" s="363">
        <f t="shared" si="16"/>
        <v>0</v>
      </c>
      <c r="I72" s="363"/>
      <c r="J72" s="363"/>
      <c r="K72" s="363"/>
      <c r="L72" s="363"/>
      <c r="M72" s="338" t="e">
        <f t="shared" si="11"/>
        <v>#DIV/0!</v>
      </c>
      <c r="N72" s="339"/>
      <c r="O72" s="340"/>
      <c r="P72" s="340"/>
      <c r="Q72" s="340"/>
      <c r="R72" s="340"/>
      <c r="S72" s="340"/>
      <c r="T72" s="340"/>
      <c r="U72" s="340"/>
      <c r="V72" s="340"/>
      <c r="W72" s="340"/>
    </row>
    <row r="77" spans="1:23" x14ac:dyDescent="0.2">
      <c r="A77" s="576" t="s">
        <v>296</v>
      </c>
      <c r="B77" s="576" t="s">
        <v>297</v>
      </c>
      <c r="C77" s="578" t="s">
        <v>298</v>
      </c>
      <c r="D77" s="579"/>
      <c r="E77" s="579"/>
      <c r="F77" s="579"/>
      <c r="G77" s="580"/>
      <c r="H77" s="581" t="s">
        <v>299</v>
      </c>
      <c r="I77" s="582"/>
      <c r="J77" s="582"/>
      <c r="K77" s="582"/>
      <c r="L77" s="583"/>
      <c r="M77" s="584" t="s">
        <v>300</v>
      </c>
      <c r="N77" s="569" t="s">
        <v>301</v>
      </c>
      <c r="O77" s="570"/>
      <c r="P77" s="570"/>
      <c r="Q77" s="570"/>
      <c r="R77" s="571"/>
      <c r="S77" s="586" t="s">
        <v>302</v>
      </c>
      <c r="T77" s="587"/>
      <c r="U77" s="587"/>
      <c r="V77" s="587"/>
      <c r="W77" s="588"/>
    </row>
    <row r="78" spans="1:23" x14ac:dyDescent="0.2">
      <c r="A78" s="577"/>
      <c r="B78" s="577"/>
      <c r="C78" s="329" t="s">
        <v>303</v>
      </c>
      <c r="D78" s="329" t="s">
        <v>85</v>
      </c>
      <c r="E78" s="329" t="s">
        <v>87</v>
      </c>
      <c r="F78" s="329" t="s">
        <v>234</v>
      </c>
      <c r="G78" s="329" t="s">
        <v>91</v>
      </c>
      <c r="H78" s="329" t="s">
        <v>303</v>
      </c>
      <c r="I78" s="329" t="s">
        <v>85</v>
      </c>
      <c r="J78" s="329" t="s">
        <v>87</v>
      </c>
      <c r="K78" s="329" t="s">
        <v>234</v>
      </c>
      <c r="L78" s="329" t="s">
        <v>91</v>
      </c>
      <c r="M78" s="585"/>
      <c r="N78" s="330" t="s">
        <v>303</v>
      </c>
      <c r="O78" s="331" t="s">
        <v>85</v>
      </c>
      <c r="P78" s="331" t="s">
        <v>87</v>
      </c>
      <c r="Q78" s="331" t="s">
        <v>234</v>
      </c>
      <c r="R78" s="331" t="s">
        <v>91</v>
      </c>
      <c r="S78" s="330" t="s">
        <v>303</v>
      </c>
      <c r="T78" s="330" t="s">
        <v>85</v>
      </c>
      <c r="U78" s="330" t="s">
        <v>87</v>
      </c>
      <c r="V78" s="330" t="s">
        <v>234</v>
      </c>
      <c r="W78" s="330" t="s">
        <v>91</v>
      </c>
    </row>
    <row r="79" spans="1:23" x14ac:dyDescent="0.2">
      <c r="A79" s="332">
        <v>1</v>
      </c>
      <c r="B79" s="333">
        <f t="shared" ref="B79" si="18">+A79+1</f>
        <v>2</v>
      </c>
      <c r="C79" s="333">
        <f>+B79+1</f>
        <v>3</v>
      </c>
      <c r="D79" s="333">
        <f t="shared" ref="D79:W79" si="19">+C79+1</f>
        <v>4</v>
      </c>
      <c r="E79" s="333">
        <f t="shared" si="19"/>
        <v>5</v>
      </c>
      <c r="F79" s="333">
        <f t="shared" si="19"/>
        <v>6</v>
      </c>
      <c r="G79" s="333">
        <f t="shared" si="19"/>
        <v>7</v>
      </c>
      <c r="H79" s="333">
        <f t="shared" si="19"/>
        <v>8</v>
      </c>
      <c r="I79" s="333">
        <f t="shared" si="19"/>
        <v>9</v>
      </c>
      <c r="J79" s="333">
        <f t="shared" si="19"/>
        <v>10</v>
      </c>
      <c r="K79" s="333">
        <f t="shared" si="19"/>
        <v>11</v>
      </c>
      <c r="L79" s="333">
        <f t="shared" si="19"/>
        <v>12</v>
      </c>
      <c r="M79" s="333">
        <f t="shared" si="19"/>
        <v>13</v>
      </c>
      <c r="N79" s="333">
        <f t="shared" si="19"/>
        <v>14</v>
      </c>
      <c r="O79" s="333">
        <f t="shared" si="19"/>
        <v>15</v>
      </c>
      <c r="P79" s="333">
        <f t="shared" si="19"/>
        <v>16</v>
      </c>
      <c r="Q79" s="333">
        <f t="shared" si="19"/>
        <v>17</v>
      </c>
      <c r="R79" s="333">
        <f t="shared" si="19"/>
        <v>18</v>
      </c>
      <c r="S79" s="333">
        <f t="shared" si="19"/>
        <v>19</v>
      </c>
      <c r="T79" s="333">
        <f t="shared" si="19"/>
        <v>20</v>
      </c>
      <c r="U79" s="333">
        <f t="shared" si="19"/>
        <v>21</v>
      </c>
      <c r="V79" s="333">
        <f t="shared" si="19"/>
        <v>22</v>
      </c>
      <c r="W79" s="333">
        <f t="shared" si="19"/>
        <v>23</v>
      </c>
    </row>
    <row r="80" spans="1:23" x14ac:dyDescent="0.2">
      <c r="A80" s="573" t="s">
        <v>597</v>
      </c>
      <c r="B80" s="574"/>
      <c r="C80" s="574"/>
      <c r="D80" s="574"/>
      <c r="E80" s="574"/>
      <c r="F80" s="574"/>
      <c r="G80" s="574"/>
      <c r="H80" s="574"/>
      <c r="I80" s="574"/>
      <c r="J80" s="574"/>
      <c r="K80" s="574"/>
      <c r="L80" s="574"/>
      <c r="M80" s="574"/>
      <c r="N80" s="574"/>
      <c r="O80" s="574"/>
      <c r="P80" s="574"/>
      <c r="Q80" s="574"/>
      <c r="R80" s="574"/>
      <c r="S80" s="574"/>
      <c r="T80" s="574"/>
      <c r="U80" s="574"/>
      <c r="V80" s="574"/>
      <c r="W80" s="575"/>
    </row>
    <row r="81" spans="1:23" ht="15.75" x14ac:dyDescent="0.25">
      <c r="A81" s="335">
        <v>1</v>
      </c>
      <c r="B81" s="336" t="s">
        <v>304</v>
      </c>
      <c r="C81" s="337">
        <f>D81+E81+F81+G81</f>
        <v>0</v>
      </c>
      <c r="D81" s="337">
        <f>D82+D86</f>
        <v>0</v>
      </c>
      <c r="E81" s="337">
        <f t="shared" ref="E81:G81" si="20">E82+E86</f>
        <v>0</v>
      </c>
      <c r="F81" s="337">
        <f t="shared" si="20"/>
        <v>0</v>
      </c>
      <c r="G81" s="337">
        <f t="shared" si="20"/>
        <v>0</v>
      </c>
      <c r="H81" s="363">
        <f t="shared" ref="H81:H88" si="21">I81+J81+K81+L81</f>
        <v>0</v>
      </c>
      <c r="I81" s="363">
        <f>I82+I86</f>
        <v>0</v>
      </c>
      <c r="J81" s="363">
        <f t="shared" ref="J81:L81" si="22">J82+J86</f>
        <v>0</v>
      </c>
      <c r="K81" s="363">
        <f t="shared" si="22"/>
        <v>0</v>
      </c>
      <c r="L81" s="363">
        <f t="shared" si="22"/>
        <v>0</v>
      </c>
      <c r="M81" s="338" t="e">
        <f>C81/H81</f>
        <v>#DIV/0!</v>
      </c>
      <c r="N81" s="339"/>
      <c r="O81" s="340"/>
      <c r="P81" s="340"/>
      <c r="Q81" s="340"/>
      <c r="R81" s="340"/>
      <c r="S81" s="340"/>
      <c r="T81" s="340"/>
      <c r="U81" s="340"/>
      <c r="V81" s="340"/>
      <c r="W81" s="340"/>
    </row>
    <row r="82" spans="1:23" ht="15.75" x14ac:dyDescent="0.25">
      <c r="A82" s="341" t="s">
        <v>305</v>
      </c>
      <c r="B82" s="342" t="s">
        <v>306</v>
      </c>
      <c r="C82" s="343">
        <f>D82+E82+F82+G82</f>
        <v>0</v>
      </c>
      <c r="D82" s="343">
        <f>D83+D84+D85</f>
        <v>0</v>
      </c>
      <c r="E82" s="343">
        <f>E83+E84+E85</f>
        <v>0</v>
      </c>
      <c r="F82" s="343">
        <f>F83+F84+F85</f>
        <v>0</v>
      </c>
      <c r="G82" s="343">
        <f>G83+G84+G85</f>
        <v>0</v>
      </c>
      <c r="H82" s="364">
        <f t="shared" si="21"/>
        <v>0</v>
      </c>
      <c r="I82" s="364">
        <f>I83+I84+I85</f>
        <v>0</v>
      </c>
      <c r="J82" s="364">
        <f>J83+J84+J85</f>
        <v>0</v>
      </c>
      <c r="K82" s="364">
        <f>K83+K84+K85</f>
        <v>0</v>
      </c>
      <c r="L82" s="364">
        <f>L83+L84+L85</f>
        <v>0</v>
      </c>
      <c r="M82" s="338" t="e">
        <f t="shared" ref="M82:M108" si="23">C82/H82</f>
        <v>#DIV/0!</v>
      </c>
      <c r="N82" s="339"/>
      <c r="O82" s="344"/>
      <c r="P82" s="344"/>
      <c r="Q82" s="344"/>
      <c r="R82" s="344"/>
      <c r="S82" s="345"/>
      <c r="T82" s="346"/>
      <c r="U82" s="346"/>
      <c r="V82" s="346"/>
      <c r="W82" s="346"/>
    </row>
    <row r="83" spans="1:23" ht="15.75" x14ac:dyDescent="0.25">
      <c r="A83" s="341" t="s">
        <v>307</v>
      </c>
      <c r="B83" s="342" t="s">
        <v>308</v>
      </c>
      <c r="C83" s="347">
        <f t="shared" ref="C83:C91" si="24">D83+E83+F83+G83</f>
        <v>0</v>
      </c>
      <c r="D83" s="347">
        <f>D11+D47</f>
        <v>0</v>
      </c>
      <c r="E83" s="347">
        <f t="shared" ref="E83:G91" si="25">E11+E47</f>
        <v>0</v>
      </c>
      <c r="F83" s="347">
        <f t="shared" si="25"/>
        <v>0</v>
      </c>
      <c r="G83" s="347">
        <f t="shared" si="25"/>
        <v>0</v>
      </c>
      <c r="H83" s="365">
        <f t="shared" si="21"/>
        <v>0</v>
      </c>
      <c r="I83" s="365">
        <f t="shared" ref="I83:L85" si="26">(I11+I47)/2</f>
        <v>0</v>
      </c>
      <c r="J83" s="365">
        <f t="shared" si="26"/>
        <v>0</v>
      </c>
      <c r="K83" s="365">
        <f t="shared" si="26"/>
        <v>0</v>
      </c>
      <c r="L83" s="365">
        <f t="shared" si="26"/>
        <v>0</v>
      </c>
      <c r="M83" s="338" t="e">
        <f t="shared" si="23"/>
        <v>#DIV/0!</v>
      </c>
      <c r="N83" s="339"/>
      <c r="O83" s="344"/>
      <c r="P83" s="344"/>
      <c r="Q83" s="344"/>
      <c r="R83" s="344"/>
      <c r="S83" s="345"/>
      <c r="T83" s="346"/>
      <c r="U83" s="346"/>
      <c r="V83" s="346"/>
      <c r="W83" s="346"/>
    </row>
    <row r="84" spans="1:23" ht="15.75" x14ac:dyDescent="0.25">
      <c r="A84" s="341" t="s">
        <v>309</v>
      </c>
      <c r="B84" s="342" t="s">
        <v>310</v>
      </c>
      <c r="C84" s="347">
        <f t="shared" si="24"/>
        <v>0</v>
      </c>
      <c r="D84" s="347">
        <f>D12+D48</f>
        <v>0</v>
      </c>
      <c r="E84" s="347">
        <f t="shared" si="25"/>
        <v>0</v>
      </c>
      <c r="F84" s="347">
        <f t="shared" si="25"/>
        <v>0</v>
      </c>
      <c r="G84" s="347">
        <f t="shared" si="25"/>
        <v>0</v>
      </c>
      <c r="H84" s="365">
        <f t="shared" si="21"/>
        <v>0</v>
      </c>
      <c r="I84" s="365">
        <f t="shared" si="26"/>
        <v>0</v>
      </c>
      <c r="J84" s="365">
        <f t="shared" si="26"/>
        <v>0</v>
      </c>
      <c r="K84" s="365">
        <f t="shared" si="26"/>
        <v>0</v>
      </c>
      <c r="L84" s="365">
        <f t="shared" si="26"/>
        <v>0</v>
      </c>
      <c r="M84" s="338" t="e">
        <f t="shared" si="23"/>
        <v>#DIV/0!</v>
      </c>
      <c r="N84" s="339"/>
      <c r="O84" s="344"/>
      <c r="P84" s="344"/>
      <c r="Q84" s="344"/>
      <c r="R84" s="344"/>
      <c r="S84" s="345"/>
      <c r="T84" s="346"/>
      <c r="U84" s="346"/>
      <c r="V84" s="346"/>
      <c r="W84" s="346"/>
    </row>
    <row r="85" spans="1:23" ht="15.75" x14ac:dyDescent="0.25">
      <c r="A85" s="341" t="s">
        <v>311</v>
      </c>
      <c r="B85" s="342" t="s">
        <v>312</v>
      </c>
      <c r="C85" s="347">
        <f t="shared" si="24"/>
        <v>0</v>
      </c>
      <c r="D85" s="347">
        <f>D13+D49</f>
        <v>0</v>
      </c>
      <c r="E85" s="347">
        <f t="shared" si="25"/>
        <v>0</v>
      </c>
      <c r="F85" s="347">
        <f t="shared" si="25"/>
        <v>0</v>
      </c>
      <c r="G85" s="347">
        <f t="shared" si="25"/>
        <v>0</v>
      </c>
      <c r="H85" s="365">
        <f t="shared" si="21"/>
        <v>0</v>
      </c>
      <c r="I85" s="365">
        <f t="shared" si="26"/>
        <v>0</v>
      </c>
      <c r="J85" s="365">
        <f t="shared" si="26"/>
        <v>0</v>
      </c>
      <c r="K85" s="365">
        <f t="shared" si="26"/>
        <v>0</v>
      </c>
      <c r="L85" s="365">
        <f t="shared" si="26"/>
        <v>0</v>
      </c>
      <c r="M85" s="338" t="e">
        <f t="shared" si="23"/>
        <v>#DIV/0!</v>
      </c>
      <c r="N85" s="339"/>
      <c r="O85" s="344"/>
      <c r="P85" s="344"/>
      <c r="Q85" s="344"/>
      <c r="R85" s="344"/>
      <c r="S85" s="345"/>
      <c r="T85" s="346"/>
      <c r="U85" s="346"/>
      <c r="V85" s="346"/>
      <c r="W85" s="346"/>
    </row>
    <row r="86" spans="1:23" ht="15.75" x14ac:dyDescent="0.25">
      <c r="A86" s="341" t="s">
        <v>313</v>
      </c>
      <c r="B86" s="342" t="s">
        <v>314</v>
      </c>
      <c r="C86" s="343">
        <f t="shared" si="24"/>
        <v>0</v>
      </c>
      <c r="D86" s="343">
        <f>D87+D88</f>
        <v>0</v>
      </c>
      <c r="E86" s="343">
        <f>E87+E88</f>
        <v>0</v>
      </c>
      <c r="F86" s="343">
        <f>F87+F88</f>
        <v>0</v>
      </c>
      <c r="G86" s="343">
        <f>G87+G88</f>
        <v>0</v>
      </c>
      <c r="H86" s="364">
        <f t="shared" si="21"/>
        <v>0</v>
      </c>
      <c r="I86" s="364">
        <f>I87+I88</f>
        <v>0</v>
      </c>
      <c r="J86" s="364">
        <f>J87+J88</f>
        <v>0</v>
      </c>
      <c r="K86" s="364">
        <f>K87+K88</f>
        <v>0</v>
      </c>
      <c r="L86" s="364">
        <f>L87+L88</f>
        <v>0</v>
      </c>
      <c r="M86" s="338" t="e">
        <f t="shared" si="23"/>
        <v>#DIV/0!</v>
      </c>
      <c r="N86" s="339"/>
      <c r="O86" s="344"/>
      <c r="P86" s="344"/>
      <c r="Q86" s="344"/>
      <c r="R86" s="344"/>
      <c r="S86" s="345"/>
      <c r="T86" s="346"/>
      <c r="U86" s="346"/>
      <c r="V86" s="346"/>
      <c r="W86" s="346"/>
    </row>
    <row r="87" spans="1:23" ht="15.75" x14ac:dyDescent="0.25">
      <c r="A87" s="341" t="s">
        <v>315</v>
      </c>
      <c r="B87" s="342" t="s">
        <v>308</v>
      </c>
      <c r="C87" s="347">
        <f t="shared" si="24"/>
        <v>0</v>
      </c>
      <c r="D87" s="347">
        <f>D15+D51</f>
        <v>0</v>
      </c>
      <c r="E87" s="347">
        <f t="shared" si="25"/>
        <v>0</v>
      </c>
      <c r="F87" s="347">
        <f t="shared" si="25"/>
        <v>0</v>
      </c>
      <c r="G87" s="347">
        <f t="shared" si="25"/>
        <v>0</v>
      </c>
      <c r="H87" s="365">
        <f t="shared" si="21"/>
        <v>0</v>
      </c>
      <c r="I87" s="365">
        <f t="shared" ref="I87:L88" si="27">(I15+I51)/2</f>
        <v>0</v>
      </c>
      <c r="J87" s="365">
        <f t="shared" si="27"/>
        <v>0</v>
      </c>
      <c r="K87" s="365">
        <f t="shared" si="27"/>
        <v>0</v>
      </c>
      <c r="L87" s="365">
        <f t="shared" si="27"/>
        <v>0</v>
      </c>
      <c r="M87" s="338" t="e">
        <f t="shared" si="23"/>
        <v>#DIV/0!</v>
      </c>
      <c r="N87" s="339"/>
      <c r="O87" s="344"/>
      <c r="P87" s="344"/>
      <c r="Q87" s="344"/>
      <c r="R87" s="344"/>
      <c r="S87" s="345"/>
      <c r="T87" s="346"/>
      <c r="U87" s="346"/>
      <c r="V87" s="346"/>
      <c r="W87" s="346"/>
    </row>
    <row r="88" spans="1:23" ht="15.75" x14ac:dyDescent="0.25">
      <c r="A88" s="341" t="s">
        <v>316</v>
      </c>
      <c r="B88" s="342" t="s">
        <v>317</v>
      </c>
      <c r="C88" s="347">
        <f t="shared" si="24"/>
        <v>0</v>
      </c>
      <c r="D88" s="347">
        <f>D16+D52</f>
        <v>0</v>
      </c>
      <c r="E88" s="347">
        <f t="shared" si="25"/>
        <v>0</v>
      </c>
      <c r="F88" s="347">
        <f t="shared" si="25"/>
        <v>0</v>
      </c>
      <c r="G88" s="347">
        <f t="shared" si="25"/>
        <v>0</v>
      </c>
      <c r="H88" s="365">
        <f t="shared" si="21"/>
        <v>0</v>
      </c>
      <c r="I88" s="365">
        <f t="shared" si="27"/>
        <v>0</v>
      </c>
      <c r="J88" s="365">
        <f t="shared" si="27"/>
        <v>0</v>
      </c>
      <c r="K88" s="365">
        <f t="shared" si="27"/>
        <v>0</v>
      </c>
      <c r="L88" s="365">
        <f t="shared" si="27"/>
        <v>0</v>
      </c>
      <c r="M88" s="338" t="e">
        <f t="shared" si="23"/>
        <v>#DIV/0!</v>
      </c>
      <c r="N88" s="339"/>
      <c r="O88" s="340"/>
      <c r="P88" s="340"/>
      <c r="Q88" s="340"/>
      <c r="R88" s="340"/>
      <c r="S88" s="340"/>
      <c r="T88" s="340"/>
      <c r="U88" s="340"/>
      <c r="V88" s="340"/>
      <c r="W88" s="340"/>
    </row>
    <row r="89" spans="1:23" ht="15.75" hidden="1" x14ac:dyDescent="0.25">
      <c r="A89" s="341" t="s">
        <v>318</v>
      </c>
      <c r="B89" s="336" t="s">
        <v>319</v>
      </c>
      <c r="C89" s="347">
        <f t="shared" si="24"/>
        <v>0</v>
      </c>
      <c r="D89" s="347"/>
      <c r="E89" s="347"/>
      <c r="F89" s="347"/>
      <c r="G89" s="347"/>
      <c r="H89" s="365">
        <f>I89+J89+K89+L89</f>
        <v>0</v>
      </c>
      <c r="I89" s="365"/>
      <c r="J89" s="365"/>
      <c r="K89" s="365"/>
      <c r="L89" s="365"/>
      <c r="M89" s="338" t="e">
        <f t="shared" si="23"/>
        <v>#DIV/0!</v>
      </c>
      <c r="N89" s="339"/>
      <c r="O89" s="340"/>
      <c r="P89" s="340"/>
      <c r="Q89" s="340"/>
      <c r="R89" s="340"/>
      <c r="S89" s="340"/>
      <c r="T89" s="340"/>
      <c r="U89" s="340"/>
      <c r="V89" s="340"/>
      <c r="W89" s="340"/>
    </row>
    <row r="90" spans="1:23" ht="25.5" hidden="1" x14ac:dyDescent="0.25">
      <c r="A90" s="341" t="s">
        <v>320</v>
      </c>
      <c r="B90" s="342" t="s">
        <v>321</v>
      </c>
      <c r="C90" s="347">
        <f t="shared" si="24"/>
        <v>0</v>
      </c>
      <c r="D90" s="347">
        <f>D18+D54</f>
        <v>0</v>
      </c>
      <c r="E90" s="347">
        <f t="shared" si="25"/>
        <v>0</v>
      </c>
      <c r="F90" s="347">
        <f t="shared" si="25"/>
        <v>0</v>
      </c>
      <c r="G90" s="347">
        <f t="shared" si="25"/>
        <v>0</v>
      </c>
      <c r="H90" s="365">
        <f t="shared" ref="H90:H92" si="28">I90+J90+K90+L90</f>
        <v>0</v>
      </c>
      <c r="I90" s="365">
        <f t="shared" ref="I90:L91" si="29">(I18+I54)/2</f>
        <v>0</v>
      </c>
      <c r="J90" s="365">
        <f t="shared" si="29"/>
        <v>0</v>
      </c>
      <c r="K90" s="365">
        <f t="shared" si="29"/>
        <v>0</v>
      </c>
      <c r="L90" s="365">
        <f t="shared" si="29"/>
        <v>0</v>
      </c>
      <c r="M90" s="338" t="e">
        <f t="shared" si="23"/>
        <v>#DIV/0!</v>
      </c>
      <c r="N90" s="339"/>
      <c r="O90" s="340"/>
      <c r="P90" s="340"/>
      <c r="Q90" s="340"/>
      <c r="R90" s="340"/>
      <c r="S90" s="340"/>
      <c r="T90" s="340"/>
      <c r="U90" s="340"/>
      <c r="V90" s="340"/>
      <c r="W90" s="340"/>
    </row>
    <row r="91" spans="1:23" ht="25.5" hidden="1" x14ac:dyDescent="0.25">
      <c r="A91" s="341" t="s">
        <v>322</v>
      </c>
      <c r="B91" s="342" t="s">
        <v>323</v>
      </c>
      <c r="C91" s="347">
        <f t="shared" si="24"/>
        <v>0</v>
      </c>
      <c r="D91" s="347">
        <f>D19+D55</f>
        <v>0</v>
      </c>
      <c r="E91" s="347">
        <f t="shared" si="25"/>
        <v>0</v>
      </c>
      <c r="F91" s="347">
        <f t="shared" si="25"/>
        <v>0</v>
      </c>
      <c r="G91" s="347">
        <f t="shared" si="25"/>
        <v>0</v>
      </c>
      <c r="H91" s="365">
        <f t="shared" si="28"/>
        <v>0</v>
      </c>
      <c r="I91" s="365">
        <f t="shared" si="29"/>
        <v>0</v>
      </c>
      <c r="J91" s="365">
        <f t="shared" si="29"/>
        <v>0</v>
      </c>
      <c r="K91" s="365">
        <f t="shared" si="29"/>
        <v>0</v>
      </c>
      <c r="L91" s="365">
        <f t="shared" si="29"/>
        <v>0</v>
      </c>
      <c r="M91" s="338" t="e">
        <f t="shared" si="23"/>
        <v>#DIV/0!</v>
      </c>
      <c r="N91" s="339"/>
      <c r="O91" s="340"/>
      <c r="P91" s="340"/>
      <c r="Q91" s="340"/>
      <c r="R91" s="340"/>
      <c r="S91" s="340"/>
      <c r="T91" s="340"/>
      <c r="U91" s="340"/>
      <c r="V91" s="340"/>
      <c r="W91" s="340"/>
    </row>
    <row r="92" spans="1:23" ht="15.75" x14ac:dyDescent="0.25">
      <c r="A92" s="335" t="s">
        <v>172</v>
      </c>
      <c r="B92" s="348" t="s">
        <v>324</v>
      </c>
      <c r="C92" s="337">
        <f>D92+E92+F92+G92</f>
        <v>0</v>
      </c>
      <c r="D92" s="337">
        <f>D93+D96+D99</f>
        <v>0</v>
      </c>
      <c r="E92" s="337">
        <f>E93+E96+E99</f>
        <v>0</v>
      </c>
      <c r="F92" s="337">
        <f>F93+F96+F99</f>
        <v>0</v>
      </c>
      <c r="G92" s="337">
        <f>G93+G96+G99</f>
        <v>0</v>
      </c>
      <c r="H92" s="363">
        <f t="shared" si="28"/>
        <v>0</v>
      </c>
      <c r="I92" s="363">
        <f>I93+I96+I99</f>
        <v>0</v>
      </c>
      <c r="J92" s="363">
        <f>J93+J96+J99</f>
        <v>0</v>
      </c>
      <c r="K92" s="363">
        <f>K93+K96+K99</f>
        <v>0</v>
      </c>
      <c r="L92" s="363">
        <f>L93+L96+L99</f>
        <v>0</v>
      </c>
      <c r="M92" s="338" t="e">
        <f t="shared" si="23"/>
        <v>#DIV/0!</v>
      </c>
      <c r="N92" s="339"/>
      <c r="O92" s="340"/>
      <c r="P92" s="340"/>
      <c r="Q92" s="340"/>
      <c r="R92" s="340"/>
      <c r="S92" s="340"/>
      <c r="T92" s="340"/>
      <c r="U92" s="340"/>
      <c r="V92" s="340"/>
      <c r="W92" s="340"/>
    </row>
    <row r="93" spans="1:23" ht="15.75" x14ac:dyDescent="0.25">
      <c r="A93" s="341" t="s">
        <v>249</v>
      </c>
      <c r="B93" s="345" t="s">
        <v>325</v>
      </c>
      <c r="C93" s="343">
        <f>D93+E93+F93+G93</f>
        <v>0</v>
      </c>
      <c r="D93" s="343">
        <f>SUM(D94:D95)</f>
        <v>0</v>
      </c>
      <c r="E93" s="343">
        <f>SUM(E94:E95)</f>
        <v>0</v>
      </c>
      <c r="F93" s="343">
        <f>SUM(F94:F95)</f>
        <v>0</v>
      </c>
      <c r="G93" s="343">
        <f>SUM(G94:G95)</f>
        <v>0</v>
      </c>
      <c r="H93" s="364">
        <f>I93+J93+K93+L93</f>
        <v>0</v>
      </c>
      <c r="I93" s="364">
        <f>SUM(I94:I95)</f>
        <v>0</v>
      </c>
      <c r="J93" s="364">
        <f>SUM(J94:J95)</f>
        <v>0</v>
      </c>
      <c r="K93" s="364">
        <f>SUM(K94:K95)</f>
        <v>0</v>
      </c>
      <c r="L93" s="364">
        <f>SUM(L94:L95)</f>
        <v>0</v>
      </c>
      <c r="M93" s="338" t="e">
        <f t="shared" si="23"/>
        <v>#DIV/0!</v>
      </c>
      <c r="N93" s="339"/>
      <c r="O93" s="340"/>
      <c r="P93" s="340"/>
      <c r="Q93" s="340"/>
      <c r="R93" s="340"/>
      <c r="S93" s="340"/>
      <c r="T93" s="340"/>
      <c r="U93" s="340"/>
      <c r="V93" s="340"/>
      <c r="W93" s="340"/>
    </row>
    <row r="94" spans="1:23" ht="15.75" hidden="1" x14ac:dyDescent="0.25">
      <c r="A94" s="349"/>
      <c r="B94" s="345" t="s">
        <v>326</v>
      </c>
      <c r="C94" s="347">
        <f t="shared" ref="C94:C104" si="30">D94+E94+F94+G94</f>
        <v>0</v>
      </c>
      <c r="D94" s="347">
        <f>D22+D58</f>
        <v>0</v>
      </c>
      <c r="E94" s="347">
        <f t="shared" ref="E94:G95" si="31">E22+E58</f>
        <v>0</v>
      </c>
      <c r="F94" s="347">
        <f t="shared" si="31"/>
        <v>0</v>
      </c>
      <c r="G94" s="347">
        <f t="shared" si="31"/>
        <v>0</v>
      </c>
      <c r="H94" s="365">
        <f t="shared" ref="H94:H100" si="32">I94+J94+K94+L94</f>
        <v>0</v>
      </c>
      <c r="I94" s="365">
        <f t="shared" ref="I94:L95" si="33">(I22+I58)/2</f>
        <v>0</v>
      </c>
      <c r="J94" s="365">
        <f t="shared" si="33"/>
        <v>0</v>
      </c>
      <c r="K94" s="365">
        <f t="shared" si="33"/>
        <v>0</v>
      </c>
      <c r="L94" s="365">
        <f t="shared" si="33"/>
        <v>0</v>
      </c>
      <c r="M94" s="338" t="e">
        <f t="shared" si="23"/>
        <v>#DIV/0!</v>
      </c>
      <c r="N94" s="339"/>
      <c r="O94" s="344"/>
      <c r="P94" s="344"/>
      <c r="Q94" s="344"/>
      <c r="R94" s="344"/>
      <c r="S94" s="339"/>
      <c r="T94" s="346"/>
      <c r="U94" s="346"/>
      <c r="V94" s="346"/>
      <c r="W94" s="346"/>
    </row>
    <row r="95" spans="1:23" ht="15.75" hidden="1" x14ac:dyDescent="0.25">
      <c r="A95" s="341"/>
      <c r="B95" s="345" t="s">
        <v>327</v>
      </c>
      <c r="C95" s="347">
        <f t="shared" si="30"/>
        <v>0</v>
      </c>
      <c r="D95" s="347">
        <f>D23+D59</f>
        <v>0</v>
      </c>
      <c r="E95" s="347">
        <f t="shared" si="31"/>
        <v>0</v>
      </c>
      <c r="F95" s="347">
        <f t="shared" si="31"/>
        <v>0</v>
      </c>
      <c r="G95" s="347">
        <f t="shared" si="31"/>
        <v>0</v>
      </c>
      <c r="H95" s="365">
        <f t="shared" si="32"/>
        <v>0</v>
      </c>
      <c r="I95" s="365">
        <f t="shared" si="33"/>
        <v>0</v>
      </c>
      <c r="J95" s="365">
        <f t="shared" si="33"/>
        <v>0</v>
      </c>
      <c r="K95" s="365">
        <f t="shared" si="33"/>
        <v>0</v>
      </c>
      <c r="L95" s="365">
        <f t="shared" si="33"/>
        <v>0</v>
      </c>
      <c r="M95" s="338" t="e">
        <f t="shared" si="23"/>
        <v>#DIV/0!</v>
      </c>
      <c r="N95" s="339"/>
      <c r="O95" s="344"/>
      <c r="P95" s="344"/>
      <c r="Q95" s="344"/>
      <c r="R95" s="344"/>
      <c r="S95" s="339"/>
      <c r="T95" s="346"/>
      <c r="U95" s="346"/>
      <c r="V95" s="346"/>
      <c r="W95" s="346"/>
    </row>
    <row r="96" spans="1:23" ht="15.75" x14ac:dyDescent="0.25">
      <c r="A96" s="350" t="s">
        <v>253</v>
      </c>
      <c r="B96" s="351" t="s">
        <v>328</v>
      </c>
      <c r="C96" s="343">
        <f t="shared" si="30"/>
        <v>0</v>
      </c>
      <c r="D96" s="343">
        <f>SUM(D97:D98)</f>
        <v>0</v>
      </c>
      <c r="E96" s="343">
        <f>SUM(E97:E98)</f>
        <v>0</v>
      </c>
      <c r="F96" s="343">
        <f>SUM(F97:F98)</f>
        <v>0</v>
      </c>
      <c r="G96" s="343">
        <f>SUM(G97:G98)</f>
        <v>0</v>
      </c>
      <c r="H96" s="364">
        <f t="shared" si="32"/>
        <v>0</v>
      </c>
      <c r="I96" s="364">
        <f>SUM(I97:I98)</f>
        <v>0</v>
      </c>
      <c r="J96" s="364">
        <f>SUM(J97:J98)</f>
        <v>0</v>
      </c>
      <c r="K96" s="364">
        <f>SUM(K97:K98)</f>
        <v>0</v>
      </c>
      <c r="L96" s="364">
        <f>SUM(L97:L98)</f>
        <v>0</v>
      </c>
      <c r="M96" s="338" t="e">
        <f t="shared" si="23"/>
        <v>#DIV/0!</v>
      </c>
      <c r="N96" s="352"/>
      <c r="O96" s="353"/>
      <c r="P96" s="353"/>
      <c r="Q96" s="353"/>
      <c r="R96" s="353"/>
      <c r="S96" s="353"/>
      <c r="T96" s="353"/>
      <c r="U96" s="353"/>
      <c r="V96" s="353"/>
      <c r="W96" s="353"/>
    </row>
    <row r="97" spans="1:23" ht="25.5" hidden="1" x14ac:dyDescent="0.25">
      <c r="A97" s="341"/>
      <c r="B97" s="342" t="s">
        <v>321</v>
      </c>
      <c r="C97" s="347">
        <f t="shared" si="30"/>
        <v>0</v>
      </c>
      <c r="D97" s="347">
        <f>D25+D61</f>
        <v>0</v>
      </c>
      <c r="E97" s="347">
        <f t="shared" ref="E97:G107" si="34">E25+E61</f>
        <v>0</v>
      </c>
      <c r="F97" s="347">
        <f t="shared" si="34"/>
        <v>0</v>
      </c>
      <c r="G97" s="347">
        <f t="shared" si="34"/>
        <v>0</v>
      </c>
      <c r="H97" s="365">
        <f t="shared" si="32"/>
        <v>0</v>
      </c>
      <c r="I97" s="365">
        <f t="shared" ref="I97:L98" si="35">(I25+I61)/2</f>
        <v>0</v>
      </c>
      <c r="J97" s="365">
        <f t="shared" si="35"/>
        <v>0</v>
      </c>
      <c r="K97" s="365">
        <f t="shared" si="35"/>
        <v>0</v>
      </c>
      <c r="L97" s="365">
        <f t="shared" si="35"/>
        <v>0</v>
      </c>
      <c r="M97" s="338" t="e">
        <f t="shared" si="23"/>
        <v>#DIV/0!</v>
      </c>
      <c r="N97" s="339"/>
      <c r="O97" s="340"/>
      <c r="P97" s="340"/>
      <c r="Q97" s="340"/>
      <c r="R97" s="340"/>
      <c r="S97" s="339"/>
      <c r="T97" s="346"/>
      <c r="U97" s="346"/>
      <c r="V97" s="346"/>
      <c r="W97" s="346"/>
    </row>
    <row r="98" spans="1:23" ht="25.5" hidden="1" x14ac:dyDescent="0.25">
      <c r="A98" s="341"/>
      <c r="B98" s="342" t="s">
        <v>323</v>
      </c>
      <c r="C98" s="347">
        <f t="shared" si="30"/>
        <v>0</v>
      </c>
      <c r="D98" s="347">
        <f>D26+D62</f>
        <v>0</v>
      </c>
      <c r="E98" s="347">
        <f t="shared" si="34"/>
        <v>0</v>
      </c>
      <c r="F98" s="347">
        <f t="shared" si="34"/>
        <v>0</v>
      </c>
      <c r="G98" s="347">
        <f t="shared" si="34"/>
        <v>0</v>
      </c>
      <c r="H98" s="365">
        <f t="shared" si="32"/>
        <v>0</v>
      </c>
      <c r="I98" s="365">
        <f t="shared" si="35"/>
        <v>0</v>
      </c>
      <c r="J98" s="365">
        <f t="shared" si="35"/>
        <v>0</v>
      </c>
      <c r="K98" s="365">
        <f t="shared" si="35"/>
        <v>0</v>
      </c>
      <c r="L98" s="365">
        <f t="shared" si="35"/>
        <v>0</v>
      </c>
      <c r="M98" s="338" t="e">
        <f t="shared" si="23"/>
        <v>#DIV/0!</v>
      </c>
      <c r="N98" s="339"/>
      <c r="O98" s="340"/>
      <c r="P98" s="340"/>
      <c r="Q98" s="340"/>
      <c r="R98" s="340"/>
      <c r="S98" s="339"/>
      <c r="T98" s="339"/>
      <c r="U98" s="346"/>
      <c r="V98" s="346"/>
      <c r="W98" s="346"/>
    </row>
    <row r="99" spans="1:23" ht="15.75" x14ac:dyDescent="0.25">
      <c r="A99" s="350" t="s">
        <v>283</v>
      </c>
      <c r="B99" s="351" t="s">
        <v>329</v>
      </c>
      <c r="C99" s="343">
        <f t="shared" si="30"/>
        <v>0</v>
      </c>
      <c r="D99" s="343">
        <f>SUM(D100:D101)</f>
        <v>0</v>
      </c>
      <c r="E99" s="343">
        <f>SUM(E100:E101)</f>
        <v>0</v>
      </c>
      <c r="F99" s="343">
        <f>SUM(F100:F101)</f>
        <v>0</v>
      </c>
      <c r="G99" s="343">
        <f>SUM(G100:G101)</f>
        <v>0</v>
      </c>
      <c r="H99" s="364">
        <f t="shared" si="32"/>
        <v>0</v>
      </c>
      <c r="I99" s="364">
        <f>SUM(I100:I101)</f>
        <v>0</v>
      </c>
      <c r="J99" s="364">
        <f>SUM(J100:J101)</f>
        <v>0</v>
      </c>
      <c r="K99" s="364">
        <f>SUM(K100:K101)</f>
        <v>0</v>
      </c>
      <c r="L99" s="364">
        <f>SUM(L100:L101)</f>
        <v>0</v>
      </c>
      <c r="M99" s="338" t="e">
        <f t="shared" si="23"/>
        <v>#DIV/0!</v>
      </c>
      <c r="N99" s="352"/>
      <c r="O99" s="353"/>
      <c r="P99" s="353"/>
      <c r="Q99" s="353"/>
      <c r="R99" s="353"/>
      <c r="S99" s="353"/>
      <c r="T99" s="353"/>
      <c r="U99" s="353"/>
      <c r="V99" s="353"/>
      <c r="W99" s="353"/>
    </row>
    <row r="100" spans="1:23" ht="25.5" hidden="1" x14ac:dyDescent="0.25">
      <c r="A100" s="341"/>
      <c r="B100" s="342" t="s">
        <v>321</v>
      </c>
      <c r="C100" s="347">
        <f t="shared" si="30"/>
        <v>0</v>
      </c>
      <c r="D100" s="347">
        <f>D28+D64</f>
        <v>0</v>
      </c>
      <c r="E100" s="347">
        <f t="shared" si="34"/>
        <v>0</v>
      </c>
      <c r="F100" s="347">
        <f t="shared" si="34"/>
        <v>0</v>
      </c>
      <c r="G100" s="347">
        <f t="shared" si="34"/>
        <v>0</v>
      </c>
      <c r="H100" s="365">
        <f t="shared" si="32"/>
        <v>0</v>
      </c>
      <c r="I100" s="365">
        <f t="shared" ref="I100:L101" si="36">(I28+I64)/2</f>
        <v>0</v>
      </c>
      <c r="J100" s="365">
        <f t="shared" si="36"/>
        <v>0</v>
      </c>
      <c r="K100" s="365">
        <f t="shared" si="36"/>
        <v>0</v>
      </c>
      <c r="L100" s="365">
        <f t="shared" si="36"/>
        <v>0</v>
      </c>
      <c r="M100" s="338" t="e">
        <f t="shared" si="23"/>
        <v>#DIV/0!</v>
      </c>
      <c r="N100" s="339"/>
      <c r="O100" s="340"/>
      <c r="P100" s="340"/>
      <c r="Q100" s="340"/>
      <c r="R100" s="340"/>
      <c r="S100" s="339"/>
      <c r="T100" s="346"/>
      <c r="U100" s="346"/>
      <c r="V100" s="346"/>
      <c r="W100" s="346"/>
    </row>
    <row r="101" spans="1:23" ht="25.5" hidden="1" x14ac:dyDescent="0.25">
      <c r="A101" s="341"/>
      <c r="B101" s="342" t="s">
        <v>323</v>
      </c>
      <c r="C101" s="347">
        <f t="shared" si="30"/>
        <v>0</v>
      </c>
      <c r="D101" s="347">
        <f>D29+D65</f>
        <v>0</v>
      </c>
      <c r="E101" s="347">
        <f t="shared" si="34"/>
        <v>0</v>
      </c>
      <c r="F101" s="347">
        <f t="shared" si="34"/>
        <v>0</v>
      </c>
      <c r="G101" s="347">
        <f t="shared" si="34"/>
        <v>0</v>
      </c>
      <c r="H101" s="365">
        <f>SUM(I101:L101)</f>
        <v>0</v>
      </c>
      <c r="I101" s="365">
        <f t="shared" si="36"/>
        <v>0</v>
      </c>
      <c r="J101" s="365">
        <f t="shared" si="36"/>
        <v>0</v>
      </c>
      <c r="K101" s="365">
        <f t="shared" si="36"/>
        <v>0</v>
      </c>
      <c r="L101" s="365">
        <f t="shared" si="36"/>
        <v>0</v>
      </c>
      <c r="M101" s="338" t="e">
        <f t="shared" si="23"/>
        <v>#DIV/0!</v>
      </c>
      <c r="N101" s="339"/>
      <c r="O101" s="340"/>
      <c r="P101" s="340"/>
      <c r="Q101" s="340"/>
      <c r="R101" s="340"/>
      <c r="S101" s="339"/>
      <c r="T101" s="339"/>
      <c r="U101" s="339"/>
      <c r="V101" s="339"/>
      <c r="W101" s="346"/>
    </row>
    <row r="102" spans="1:23" ht="15.75" x14ac:dyDescent="0.25">
      <c r="A102" s="350"/>
      <c r="B102" s="355" t="s">
        <v>330</v>
      </c>
      <c r="C102" s="343">
        <f t="shared" si="30"/>
        <v>0</v>
      </c>
      <c r="D102" s="343">
        <f>SUM(D103:D104)</f>
        <v>0</v>
      </c>
      <c r="E102" s="343">
        <f>SUM(E103:E104)</f>
        <v>0</v>
      </c>
      <c r="F102" s="343">
        <f>SUM(F103:F104)</f>
        <v>0</v>
      </c>
      <c r="G102" s="343">
        <f>SUM(G103:G104)</f>
        <v>0</v>
      </c>
      <c r="H102" s="364">
        <f t="shared" ref="H102:H108" si="37">I102+J102+K102+L102</f>
        <v>0</v>
      </c>
      <c r="I102" s="364">
        <f>SUM(I103:I104)</f>
        <v>0</v>
      </c>
      <c r="J102" s="364">
        <f>SUM(J103:J104)</f>
        <v>0</v>
      </c>
      <c r="K102" s="364">
        <f>SUM(K103:K104)</f>
        <v>0</v>
      </c>
      <c r="L102" s="364">
        <f>SUM(L103:L104)</f>
        <v>0</v>
      </c>
      <c r="M102" s="338" t="e">
        <f t="shared" si="23"/>
        <v>#DIV/0!</v>
      </c>
      <c r="N102" s="352"/>
      <c r="O102" s="353"/>
      <c r="P102" s="353"/>
      <c r="Q102" s="353"/>
      <c r="R102" s="353"/>
      <c r="S102" s="352"/>
      <c r="T102" s="352"/>
      <c r="U102" s="352"/>
      <c r="V102" s="352"/>
      <c r="W102" s="356"/>
    </row>
    <row r="103" spans="1:23" ht="25.5" hidden="1" x14ac:dyDescent="0.25">
      <c r="A103" s="341"/>
      <c r="B103" s="342" t="s">
        <v>331</v>
      </c>
      <c r="C103" s="347">
        <f t="shared" si="30"/>
        <v>0</v>
      </c>
      <c r="D103" s="347">
        <f>D31+D67</f>
        <v>0</v>
      </c>
      <c r="E103" s="347">
        <f t="shared" si="34"/>
        <v>0</v>
      </c>
      <c r="F103" s="347">
        <f t="shared" si="34"/>
        <v>0</v>
      </c>
      <c r="G103" s="347">
        <f t="shared" si="34"/>
        <v>0</v>
      </c>
      <c r="H103" s="365">
        <f t="shared" si="37"/>
        <v>0</v>
      </c>
      <c r="I103" s="365">
        <f t="shared" ref="I103:L104" si="38">(I31+I67)/2</f>
        <v>0</v>
      </c>
      <c r="J103" s="365">
        <f t="shared" si="38"/>
        <v>0</v>
      </c>
      <c r="K103" s="365">
        <f t="shared" si="38"/>
        <v>0</v>
      </c>
      <c r="L103" s="365">
        <f t="shared" si="38"/>
        <v>0</v>
      </c>
      <c r="M103" s="338" t="e">
        <f t="shared" si="23"/>
        <v>#DIV/0!</v>
      </c>
      <c r="N103" s="339"/>
      <c r="O103" s="340"/>
      <c r="P103" s="340"/>
      <c r="Q103" s="340"/>
      <c r="R103" s="340"/>
      <c r="S103" s="339"/>
      <c r="T103" s="339"/>
      <c r="U103" s="339"/>
      <c r="V103" s="339"/>
      <c r="W103" s="346"/>
    </row>
    <row r="104" spans="1:23" ht="25.5" hidden="1" x14ac:dyDescent="0.25">
      <c r="A104" s="341"/>
      <c r="B104" s="342" t="s">
        <v>323</v>
      </c>
      <c r="C104" s="347">
        <f t="shared" si="30"/>
        <v>0</v>
      </c>
      <c r="D104" s="347">
        <f>D32+D68</f>
        <v>0</v>
      </c>
      <c r="E104" s="347">
        <f t="shared" si="34"/>
        <v>0</v>
      </c>
      <c r="F104" s="347">
        <f t="shared" si="34"/>
        <v>0</v>
      </c>
      <c r="G104" s="347">
        <f t="shared" si="34"/>
        <v>0</v>
      </c>
      <c r="H104" s="365">
        <f t="shared" si="37"/>
        <v>0</v>
      </c>
      <c r="I104" s="365">
        <f t="shared" si="38"/>
        <v>0</v>
      </c>
      <c r="J104" s="365">
        <f t="shared" si="38"/>
        <v>0</v>
      </c>
      <c r="K104" s="365">
        <f t="shared" si="38"/>
        <v>0</v>
      </c>
      <c r="L104" s="365">
        <f t="shared" si="38"/>
        <v>0</v>
      </c>
      <c r="M104" s="338" t="e">
        <f t="shared" si="23"/>
        <v>#DIV/0!</v>
      </c>
      <c r="N104" s="339"/>
      <c r="O104" s="340"/>
      <c r="P104" s="340"/>
      <c r="Q104" s="340"/>
      <c r="R104" s="340"/>
      <c r="S104" s="339"/>
      <c r="T104" s="339"/>
      <c r="U104" s="339"/>
      <c r="V104" s="339"/>
      <c r="W104" s="346"/>
    </row>
    <row r="105" spans="1:23" ht="15.75" x14ac:dyDescent="0.25">
      <c r="A105" s="350" t="s">
        <v>282</v>
      </c>
      <c r="B105" s="357" t="s">
        <v>332</v>
      </c>
      <c r="C105" s="337">
        <f>D105+E105+F105+G105</f>
        <v>0</v>
      </c>
      <c r="D105" s="337">
        <f>SUM(D106:D107)</f>
        <v>0</v>
      </c>
      <c r="E105" s="337">
        <f>SUM(E106:E107)</f>
        <v>0</v>
      </c>
      <c r="F105" s="337">
        <f>SUM(F106:F107)</f>
        <v>0</v>
      </c>
      <c r="G105" s="337">
        <f>SUM(G106:G107)</f>
        <v>0</v>
      </c>
      <c r="H105" s="363">
        <f t="shared" si="37"/>
        <v>0</v>
      </c>
      <c r="I105" s="363">
        <f>SUM(I106:I107)</f>
        <v>0</v>
      </c>
      <c r="J105" s="363">
        <f>SUM(J106:J107)</f>
        <v>0</v>
      </c>
      <c r="K105" s="363">
        <f>SUM(K106:K107)</f>
        <v>0</v>
      </c>
      <c r="L105" s="363">
        <f>SUM(L106:L107)</f>
        <v>0</v>
      </c>
      <c r="M105" s="338" t="e">
        <f t="shared" si="23"/>
        <v>#DIV/0!</v>
      </c>
      <c r="N105" s="339"/>
      <c r="O105" s="340"/>
      <c r="P105" s="340"/>
      <c r="Q105" s="340"/>
      <c r="R105" s="340"/>
      <c r="S105" s="340"/>
      <c r="T105" s="340"/>
      <c r="U105" s="340"/>
      <c r="V105" s="340"/>
      <c r="W105" s="340"/>
    </row>
    <row r="106" spans="1:23" ht="25.5" hidden="1" x14ac:dyDescent="0.25">
      <c r="A106" s="341"/>
      <c r="B106" s="342" t="s">
        <v>333</v>
      </c>
      <c r="C106" s="347">
        <f t="shared" ref="C106:C108" si="39">D106+E106+F106+G106</f>
        <v>0</v>
      </c>
      <c r="D106" s="347">
        <f>D34+D70</f>
        <v>0</v>
      </c>
      <c r="E106" s="347">
        <f t="shared" si="34"/>
        <v>0</v>
      </c>
      <c r="F106" s="347">
        <f t="shared" si="34"/>
        <v>0</v>
      </c>
      <c r="G106" s="347">
        <f t="shared" si="34"/>
        <v>0</v>
      </c>
      <c r="H106" s="365">
        <f t="shared" si="37"/>
        <v>0</v>
      </c>
      <c r="I106" s="365">
        <f t="shared" ref="I106:L107" si="40">(I34+I70)/2</f>
        <v>0</v>
      </c>
      <c r="J106" s="365">
        <f t="shared" si="40"/>
        <v>0</v>
      </c>
      <c r="K106" s="365">
        <f t="shared" si="40"/>
        <v>0</v>
      </c>
      <c r="L106" s="365">
        <f t="shared" si="40"/>
        <v>0</v>
      </c>
      <c r="M106" s="338" t="e">
        <f t="shared" si="23"/>
        <v>#DIV/0!</v>
      </c>
      <c r="N106" s="339"/>
      <c r="O106" s="344"/>
      <c r="P106" s="344"/>
      <c r="Q106" s="344"/>
      <c r="R106" s="344"/>
      <c r="S106" s="339"/>
      <c r="T106" s="346"/>
      <c r="U106" s="346"/>
      <c r="V106" s="346"/>
      <c r="W106" s="346"/>
    </row>
    <row r="107" spans="1:23" ht="25.5" hidden="1" x14ac:dyDescent="0.25">
      <c r="A107" s="341"/>
      <c r="B107" s="342" t="s">
        <v>334</v>
      </c>
      <c r="C107" s="347">
        <f t="shared" si="39"/>
        <v>0</v>
      </c>
      <c r="D107" s="347">
        <f>D35+D71</f>
        <v>0</v>
      </c>
      <c r="E107" s="347">
        <f t="shared" si="34"/>
        <v>0</v>
      </c>
      <c r="F107" s="347">
        <f t="shared" si="34"/>
        <v>0</v>
      </c>
      <c r="G107" s="347">
        <f t="shared" si="34"/>
        <v>0</v>
      </c>
      <c r="H107" s="365">
        <f t="shared" si="37"/>
        <v>0</v>
      </c>
      <c r="I107" s="365">
        <f t="shared" si="40"/>
        <v>0</v>
      </c>
      <c r="J107" s="365">
        <f t="shared" si="40"/>
        <v>0</v>
      </c>
      <c r="K107" s="365">
        <f t="shared" si="40"/>
        <v>0</v>
      </c>
      <c r="L107" s="365">
        <f t="shared" si="40"/>
        <v>0</v>
      </c>
      <c r="M107" s="338" t="e">
        <f t="shared" si="23"/>
        <v>#DIV/0!</v>
      </c>
      <c r="N107" s="339"/>
      <c r="O107" s="344"/>
      <c r="P107" s="344"/>
      <c r="Q107" s="344"/>
      <c r="R107" s="344"/>
      <c r="S107" s="339"/>
      <c r="T107" s="346"/>
      <c r="U107" s="346"/>
      <c r="V107" s="346"/>
      <c r="W107" s="346"/>
    </row>
    <row r="108" spans="1:23" ht="15.75" x14ac:dyDescent="0.25">
      <c r="A108" s="350" t="s">
        <v>281</v>
      </c>
      <c r="B108" s="348" t="s">
        <v>335</v>
      </c>
      <c r="C108" s="337">
        <f t="shared" si="39"/>
        <v>0</v>
      </c>
      <c r="D108" s="337">
        <f>D81+D92+D105</f>
        <v>0</v>
      </c>
      <c r="E108" s="337">
        <f>E81+E92+E105</f>
        <v>0</v>
      </c>
      <c r="F108" s="337">
        <f>F81+F92+F105</f>
        <v>0</v>
      </c>
      <c r="G108" s="337">
        <f>G81+G92+G105</f>
        <v>0</v>
      </c>
      <c r="H108" s="363">
        <f t="shared" si="37"/>
        <v>0</v>
      </c>
      <c r="I108" s="363">
        <f>I81+I92+I105</f>
        <v>0</v>
      </c>
      <c r="J108" s="363">
        <f>J81+J92+J105</f>
        <v>0</v>
      </c>
      <c r="K108" s="363">
        <f>K81+K92+K105</f>
        <v>0</v>
      </c>
      <c r="L108" s="363">
        <f>L81+L92+L105</f>
        <v>0</v>
      </c>
      <c r="M108" s="338" t="e">
        <f t="shared" si="23"/>
        <v>#DIV/0!</v>
      </c>
      <c r="N108" s="339"/>
      <c r="O108" s="340"/>
      <c r="P108" s="340"/>
      <c r="Q108" s="340"/>
      <c r="R108" s="340"/>
      <c r="S108" s="340"/>
      <c r="T108" s="340"/>
      <c r="U108" s="340"/>
      <c r="V108" s="340"/>
      <c r="W108" s="340"/>
    </row>
  </sheetData>
  <protectedRanges>
    <protectedRange password="CEE9" sqref="S9:W37 S45:W72 S81:W108" name="Диапазон54_2"/>
    <protectedRange password="CEE9" sqref="O106:R107 O70:R71 O34:R35" name="Диапазон53_2"/>
    <protectedRange password="CEE9" sqref="O28:R29 O64:R65 O100:R101" name="Диапазон47_2"/>
    <protectedRange password="CEE9" sqref="O25:R26 O61:R62 O97:R98" name="Диапазон44_2"/>
    <protectedRange password="CEE9" sqref="O10:R10 O46:R46 O82:R82" name="Диапазон41_2"/>
    <protectedRange password="CEE9" sqref="I22:L22 I58:L58" name="Диапазон40_2"/>
    <protectedRange password="CEE9" sqref="D22:G22 D58:G58" name="Диапазон39_2"/>
    <protectedRange password="CEE9" sqref="D23:G23 D59:G59" name="Диапазон7_2"/>
    <protectedRange password="CEE9" sqref="I23:L23 I59:L59" name="Диапазон8_2"/>
    <protectedRange password="CEE9" sqref="O95:R95 O66:R68 O23:R23 O30:R32 O59:R59 O102:R104" name="Диапазон9_2"/>
    <protectedRange password="CEE9" sqref="I25:L26 I61:L62" name="Диапазон43_2_2"/>
    <protectedRange password="CEE9" sqref="D25:G26 D61:G62" name="Диапазон42_2_2"/>
    <protectedRange password="CEE9" sqref="I64:L68 I102:L102 I28:L32" name="Диапазон46_3_2"/>
    <protectedRange password="CEE9" sqref="D64:G68 D102:G102 D28:G32" name="Диапазон45_3_2"/>
    <protectedRange password="CEE9" sqref="I70:L71 I34:L35" name="Диапазон52_2_2"/>
    <protectedRange password="CEE9" sqref="D70:G71 D34:G35" name="Диапазон51_2_2"/>
  </protectedRanges>
  <mergeCells count="26">
    <mergeCell ref="A80:W80"/>
    <mergeCell ref="A44:W44"/>
    <mergeCell ref="A77:A78"/>
    <mergeCell ref="B77:B78"/>
    <mergeCell ref="C77:G77"/>
    <mergeCell ref="H77:L77"/>
    <mergeCell ref="M77:M78"/>
    <mergeCell ref="N77:R77"/>
    <mergeCell ref="S77:W77"/>
    <mergeCell ref="A8:W8"/>
    <mergeCell ref="A41:A42"/>
    <mergeCell ref="B41:B42"/>
    <mergeCell ref="C41:G41"/>
    <mergeCell ref="H41:L41"/>
    <mergeCell ref="M41:M42"/>
    <mergeCell ref="N41:R41"/>
    <mergeCell ref="S41:W41"/>
    <mergeCell ref="A3:H3"/>
    <mergeCell ref="I3:W3"/>
    <mergeCell ref="A5:A6"/>
    <mergeCell ref="B5:B6"/>
    <mergeCell ref="C5:G5"/>
    <mergeCell ref="H5:L5"/>
    <mergeCell ref="M5:M6"/>
    <mergeCell ref="N5:R5"/>
    <mergeCell ref="S5:W5"/>
  </mergeCells>
  <pageMargins left="0.70866141732283472" right="0.70866141732283472" top="0.74803149606299213" bottom="0.74803149606299213" header="0.31496062992125984" footer="0.31496062992125984"/>
  <pageSetup paperSize="9" scale="51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17</vt:i4>
      </vt:variant>
    </vt:vector>
  </HeadingPairs>
  <TitlesOfParts>
    <vt:vector size="40" baseType="lpstr">
      <vt:lpstr>таб 1</vt:lpstr>
      <vt:lpstr>таб 2</vt:lpstr>
      <vt:lpstr>таб 3 </vt:lpstr>
      <vt:lpstr>таб 4</vt:lpstr>
      <vt:lpstr>таб 5</vt:lpstr>
      <vt:lpstr>таб 6</vt:lpstr>
      <vt:lpstr>таб 7</vt:lpstr>
      <vt:lpstr>таб 8</vt:lpstr>
      <vt:lpstr>таб 9</vt:lpstr>
      <vt:lpstr>таб 10</vt:lpstr>
      <vt:lpstr>таб 11</vt:lpstr>
      <vt:lpstr>таб 12</vt:lpstr>
      <vt:lpstr>таб 13</vt:lpstr>
      <vt:lpstr>таб 14</vt:lpstr>
      <vt:lpstr>таб 15</vt:lpstr>
      <vt:lpstr>таб 16</vt:lpstr>
      <vt:lpstr>таб 17</vt:lpstr>
      <vt:lpstr>таб 18</vt:lpstr>
      <vt:lpstr>таб 19</vt:lpstr>
      <vt:lpstr>таб 20</vt:lpstr>
      <vt:lpstr>таб 21</vt:lpstr>
      <vt:lpstr>таб 22</vt:lpstr>
      <vt:lpstr>таб 23</vt:lpstr>
      <vt:lpstr>'таб 10'!Заголовки_для_печати</vt:lpstr>
      <vt:lpstr>'таб 11'!Заголовки_для_печати</vt:lpstr>
      <vt:lpstr>'таб 7'!Заголовки_для_печати</vt:lpstr>
      <vt:lpstr>'таб 8'!Заголовки_для_печати</vt:lpstr>
      <vt:lpstr>'таб 1'!Область_печати</vt:lpstr>
      <vt:lpstr>'таб 10'!Область_печати</vt:lpstr>
      <vt:lpstr>'таб 13'!Область_печати</vt:lpstr>
      <vt:lpstr>'таб 14'!Область_печати</vt:lpstr>
      <vt:lpstr>'таб 15'!Область_печати</vt:lpstr>
      <vt:lpstr>'таб 16'!Область_печати</vt:lpstr>
      <vt:lpstr>'таб 19'!Область_печати</vt:lpstr>
      <vt:lpstr>'таб 20'!Область_печати</vt:lpstr>
      <vt:lpstr>'таб 21'!Область_печати</vt:lpstr>
      <vt:lpstr>'таб 3 '!Область_печати</vt:lpstr>
      <vt:lpstr>'таб 5'!Область_печати</vt:lpstr>
      <vt:lpstr>'таб 6'!Область_печати</vt:lpstr>
      <vt:lpstr>'таб 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Маркова</dc:creator>
  <cp:lastModifiedBy>Елена Михеева</cp:lastModifiedBy>
  <cp:lastPrinted>2022-03-31T04:26:56Z</cp:lastPrinted>
  <dcterms:created xsi:type="dcterms:W3CDTF">2015-06-05T18:19:34Z</dcterms:created>
  <dcterms:modified xsi:type="dcterms:W3CDTF">2023-03-09T09:50:01Z</dcterms:modified>
</cp:coreProperties>
</file>