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440" windowHeight="12435"/>
  </bookViews>
  <sheets>
    <sheet name="приложение 1" sheetId="1" r:id="rId1"/>
    <sheet name="приложение 2" sheetId="2" r:id="rId2"/>
    <sheet name="приложение 3" sheetId="5" r:id="rId3"/>
  </sheets>
  <definedNames>
    <definedName name="_xlnm.Print_Titles" localSheetId="0">'приложение 1'!$10:$12</definedName>
    <definedName name="_xlnm.Print_Titles" localSheetId="2">'приложение 3'!$11:$14</definedName>
    <definedName name="_xlnm.Print_Area" localSheetId="0">'приложение 1'!$A$1:$Q$119</definedName>
  </definedNames>
  <calcPr calcId="144525"/>
</workbook>
</file>

<file path=xl/calcChain.xml><?xml version="1.0" encoding="utf-8"?>
<calcChain xmlns="http://schemas.openxmlformats.org/spreadsheetml/2006/main">
  <c r="E22" i="2" l="1"/>
  <c r="E11" i="2"/>
  <c r="F22" i="2" l="1"/>
  <c r="F19" i="2"/>
  <c r="F18" i="2"/>
  <c r="F12" i="2"/>
  <c r="F11" i="2"/>
  <c r="D10" i="2"/>
  <c r="C10" i="2"/>
  <c r="E10" i="2" l="1"/>
  <c r="E34" i="2" s="1"/>
  <c r="F10" i="2" l="1"/>
  <c r="F34" i="2" s="1"/>
  <c r="U100" i="5" l="1"/>
  <c r="T100" i="5"/>
  <c r="AG98" i="5"/>
  <c r="AG97" i="5"/>
  <c r="AG96" i="5"/>
  <c r="AG95" i="5"/>
  <c r="A82" i="5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U63" i="5"/>
  <c r="T63" i="5"/>
  <c r="G63" i="5"/>
  <c r="AG62" i="5"/>
  <c r="AG61" i="5"/>
  <c r="AG60" i="5"/>
  <c r="AG59" i="5"/>
  <c r="AG58" i="5"/>
  <c r="Q87" i="1"/>
  <c r="P119" i="1" l="1"/>
  <c r="Q118" i="1"/>
  <c r="G118" i="1"/>
  <c r="Q117" i="1"/>
  <c r="G117" i="1"/>
  <c r="Q116" i="1"/>
  <c r="G116" i="1"/>
  <c r="Q115" i="1"/>
  <c r="O119" i="1"/>
  <c r="G115" i="1"/>
  <c r="Q80" i="1"/>
  <c r="G80" i="1"/>
  <c r="P82" i="1"/>
  <c r="Q81" i="1"/>
  <c r="G81" i="1"/>
  <c r="G78" i="1"/>
  <c r="Q71" i="1"/>
  <c r="G71" i="1"/>
  <c r="Q78" i="1"/>
  <c r="G36" i="1"/>
  <c r="AG82" i="5" l="1"/>
  <c r="AG81" i="5"/>
  <c r="O56" i="1" l="1"/>
  <c r="AG80" i="5" l="1"/>
  <c r="AG79" i="5"/>
  <c r="A50" i="5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G54" i="5"/>
  <c r="AG52" i="5"/>
  <c r="AG50" i="5"/>
  <c r="AG34" i="5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9" i="1"/>
  <c r="G35" i="1"/>
  <c r="G37" i="1"/>
  <c r="G40" i="1"/>
  <c r="G38" i="1"/>
  <c r="G41" i="1"/>
  <c r="G42" i="1"/>
  <c r="G43" i="1"/>
  <c r="G44" i="1"/>
  <c r="G45" i="1"/>
  <c r="G46" i="1"/>
  <c r="G47" i="1"/>
  <c r="G48" i="1"/>
  <c r="G49" i="1"/>
  <c r="G50" i="1"/>
  <c r="G51" i="1"/>
  <c r="Q54" i="1"/>
  <c r="Q55" i="1"/>
  <c r="Q53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9" i="1"/>
  <c r="Q35" i="1"/>
  <c r="Q36" i="1"/>
  <c r="Q37" i="1"/>
  <c r="Q40" i="1"/>
  <c r="Q38" i="1"/>
  <c r="Q41" i="1"/>
  <c r="Q42" i="1"/>
  <c r="Q43" i="1"/>
  <c r="Q44" i="1"/>
  <c r="Q45" i="1"/>
  <c r="Q46" i="1"/>
  <c r="Q47" i="1"/>
  <c r="Q48" i="1"/>
  <c r="Q49" i="1"/>
  <c r="Q50" i="1"/>
  <c r="Q51" i="1"/>
  <c r="G113" i="1"/>
  <c r="G114" i="1"/>
  <c r="G109" i="1"/>
  <c r="G110" i="1"/>
  <c r="G111" i="1"/>
  <c r="O82" i="1"/>
  <c r="Q99" i="1"/>
  <c r="Q98" i="1"/>
  <c r="G98" i="1"/>
  <c r="Q65" i="1"/>
  <c r="G65" i="1"/>
  <c r="Q63" i="1"/>
  <c r="G63" i="1"/>
  <c r="G55" i="1" l="1"/>
  <c r="Q91" i="1" l="1"/>
  <c r="Q92" i="1"/>
  <c r="Q93" i="1"/>
  <c r="Q94" i="1"/>
  <c r="Q95" i="1"/>
  <c r="Q96" i="1"/>
  <c r="Q97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90" i="1"/>
  <c r="A18" i="5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G94" i="5"/>
  <c r="AG93" i="5"/>
  <c r="AG92" i="5"/>
  <c r="AG33" i="5"/>
  <c r="Q119" i="1" l="1"/>
  <c r="Q88" i="1"/>
  <c r="AG87" i="5" l="1"/>
  <c r="AG53" i="5"/>
  <c r="G100" i="5" l="1"/>
  <c r="AG85" i="5"/>
  <c r="AG76" i="5"/>
  <c r="AG75" i="5"/>
  <c r="AG56" i="5"/>
  <c r="AG55" i="5"/>
  <c r="AG25" i="5"/>
  <c r="AG24" i="5"/>
  <c r="AG23" i="5"/>
  <c r="AD100" i="5"/>
  <c r="AB100" i="5"/>
  <c r="S99" i="5"/>
  <c r="R99" i="5"/>
  <c r="Q99" i="5"/>
  <c r="P99" i="5"/>
  <c r="S91" i="5"/>
  <c r="R91" i="5"/>
  <c r="P91" i="5"/>
  <c r="S90" i="5"/>
  <c r="R90" i="5"/>
  <c r="P90" i="5"/>
  <c r="S89" i="5"/>
  <c r="P89" i="5"/>
  <c r="R88" i="5"/>
  <c r="P88" i="5"/>
  <c r="S86" i="5"/>
  <c r="R86" i="5"/>
  <c r="P86" i="5"/>
  <c r="Q84" i="5"/>
  <c r="P84" i="5"/>
  <c r="S83" i="5"/>
  <c r="R83" i="5"/>
  <c r="P83" i="5"/>
  <c r="S78" i="5"/>
  <c r="R78" i="5"/>
  <c r="Q78" i="5"/>
  <c r="P78" i="5"/>
  <c r="S77" i="5"/>
  <c r="R77" i="5"/>
  <c r="P77" i="5"/>
  <c r="S74" i="5"/>
  <c r="R74" i="5"/>
  <c r="P74" i="5"/>
  <c r="S73" i="5"/>
  <c r="R73" i="5"/>
  <c r="P73" i="5"/>
  <c r="S72" i="5"/>
  <c r="R72" i="5"/>
  <c r="Q72" i="5"/>
  <c r="A72" i="5"/>
  <c r="A73" i="5" s="1"/>
  <c r="A74" i="5" s="1"/>
  <c r="A75" i="5" s="1"/>
  <c r="A76" i="5" s="1"/>
  <c r="A77" i="5" s="1"/>
  <c r="A78" i="5" s="1"/>
  <c r="A79" i="5" s="1"/>
  <c r="A80" i="5" s="1"/>
  <c r="S71" i="5"/>
  <c r="R71" i="5"/>
  <c r="P71" i="5"/>
  <c r="AD69" i="5"/>
  <c r="AB69" i="5"/>
  <c r="U69" i="5"/>
  <c r="T69" i="5"/>
  <c r="G69" i="5"/>
  <c r="AG69" i="5"/>
  <c r="S68" i="5"/>
  <c r="S69" i="5" s="1"/>
  <c r="R68" i="5"/>
  <c r="R69" i="5" s="1"/>
  <c r="Q68" i="5"/>
  <c r="Q69" i="5" s="1"/>
  <c r="P68" i="5"/>
  <c r="P69" i="5" s="1"/>
  <c r="U66" i="5"/>
  <c r="T66" i="5"/>
  <c r="S66" i="5"/>
  <c r="G66" i="5"/>
  <c r="R65" i="5"/>
  <c r="R66" i="5" s="1"/>
  <c r="Q65" i="5"/>
  <c r="Q66" i="5" s="1"/>
  <c r="P65" i="5"/>
  <c r="AD63" i="5"/>
  <c r="AB63" i="5"/>
  <c r="R57" i="5"/>
  <c r="Q57" i="5"/>
  <c r="P57" i="5"/>
  <c r="S51" i="5"/>
  <c r="S63" i="5" s="1"/>
  <c r="R51" i="5"/>
  <c r="R63" i="5" s="1"/>
  <c r="Q51" i="5"/>
  <c r="P51" i="5"/>
  <c r="Q49" i="5"/>
  <c r="P49" i="5"/>
  <c r="AD46" i="5"/>
  <c r="AB46" i="5"/>
  <c r="U46" i="5"/>
  <c r="T46" i="5"/>
  <c r="G46" i="5"/>
  <c r="S45" i="5"/>
  <c r="R45" i="5"/>
  <c r="Q45" i="5"/>
  <c r="P45" i="5"/>
  <c r="S44" i="5"/>
  <c r="R44" i="5"/>
  <c r="Q44" i="5"/>
  <c r="P44" i="5"/>
  <c r="S43" i="5"/>
  <c r="R43" i="5"/>
  <c r="Q43" i="5"/>
  <c r="P43" i="5"/>
  <c r="S42" i="5"/>
  <c r="R42" i="5"/>
  <c r="Q42" i="5"/>
  <c r="P42" i="5"/>
  <c r="S41" i="5"/>
  <c r="R41" i="5"/>
  <c r="Q41" i="5"/>
  <c r="P41" i="5"/>
  <c r="S40" i="5"/>
  <c r="R40" i="5"/>
  <c r="Q40" i="5"/>
  <c r="P40" i="5"/>
  <c r="S39" i="5"/>
  <c r="R39" i="5"/>
  <c r="Q39" i="5"/>
  <c r="P39" i="5"/>
  <c r="S38" i="5"/>
  <c r="R38" i="5"/>
  <c r="Q38" i="5"/>
  <c r="P38" i="5"/>
  <c r="S37" i="5"/>
  <c r="R37" i="5"/>
  <c r="Q37" i="5"/>
  <c r="P37" i="5"/>
  <c r="S36" i="5"/>
  <c r="R36" i="5"/>
  <c r="Q36" i="5"/>
  <c r="P36" i="5"/>
  <c r="S35" i="5"/>
  <c r="R35" i="5"/>
  <c r="Q35" i="5"/>
  <c r="P35" i="5"/>
  <c r="S32" i="5"/>
  <c r="R32" i="5"/>
  <c r="Q32" i="5"/>
  <c r="P32" i="5"/>
  <c r="S31" i="5"/>
  <c r="R31" i="5"/>
  <c r="Q31" i="5"/>
  <c r="P31" i="5"/>
  <c r="S30" i="5"/>
  <c r="R30" i="5"/>
  <c r="Q30" i="5"/>
  <c r="P30" i="5"/>
  <c r="S29" i="5"/>
  <c r="R29" i="5"/>
  <c r="Q29" i="5"/>
  <c r="P29" i="5"/>
  <c r="S28" i="5"/>
  <c r="R28" i="5"/>
  <c r="Q28" i="5"/>
  <c r="P28" i="5"/>
  <c r="S27" i="5"/>
  <c r="R27" i="5"/>
  <c r="Q27" i="5"/>
  <c r="P27" i="5"/>
  <c r="S26" i="5"/>
  <c r="R26" i="5"/>
  <c r="Q26" i="5"/>
  <c r="P26" i="5"/>
  <c r="R22" i="5"/>
  <c r="P22" i="5"/>
  <c r="R21" i="5"/>
  <c r="P21" i="5"/>
  <c r="R20" i="5"/>
  <c r="P20" i="5"/>
  <c r="S19" i="5"/>
  <c r="R19" i="5"/>
  <c r="P19" i="5"/>
  <c r="S18" i="5"/>
  <c r="R18" i="5"/>
  <c r="P18" i="5"/>
  <c r="S17" i="5"/>
  <c r="R17" i="5"/>
  <c r="P17" i="5"/>
  <c r="S100" i="5" l="1"/>
  <c r="R100" i="5"/>
  <c r="P63" i="5"/>
  <c r="P100" i="5"/>
  <c r="Q100" i="5"/>
  <c r="Q63" i="5"/>
  <c r="G101" i="5"/>
  <c r="AD101" i="5"/>
  <c r="AG49" i="5"/>
  <c r="AG20" i="5"/>
  <c r="AG26" i="5"/>
  <c r="AG27" i="5"/>
  <c r="AG29" i="5"/>
  <c r="AG21" i="5"/>
  <c r="S46" i="5"/>
  <c r="AG22" i="5"/>
  <c r="AG84" i="5"/>
  <c r="AG90" i="5"/>
  <c r="AG28" i="5"/>
  <c r="U101" i="5"/>
  <c r="T101" i="5"/>
  <c r="AG19" i="5"/>
  <c r="AG30" i="5"/>
  <c r="AB101" i="5"/>
  <c r="AG86" i="5"/>
  <c r="P46" i="5"/>
  <c r="AG18" i="5"/>
  <c r="AG31" i="5"/>
  <c r="AG32" i="5"/>
  <c r="AG35" i="5"/>
  <c r="AG36" i="5"/>
  <c r="AG37" i="5"/>
  <c r="AG38" i="5"/>
  <c r="AG39" i="5"/>
  <c r="AG40" i="5"/>
  <c r="AG41" i="5"/>
  <c r="AG42" i="5"/>
  <c r="AG43" i="5"/>
  <c r="AG44" i="5"/>
  <c r="AG45" i="5"/>
  <c r="AG72" i="5"/>
  <c r="AG74" i="5"/>
  <c r="AG77" i="5"/>
  <c r="AG78" i="5"/>
  <c r="AG83" i="5"/>
  <c r="AG88" i="5"/>
  <c r="R46" i="5"/>
  <c r="AG51" i="5"/>
  <c r="AG57" i="5"/>
  <c r="AG65" i="5"/>
  <c r="AG66" i="5" s="1"/>
  <c r="AG73" i="5"/>
  <c r="AG89" i="5"/>
  <c r="AG91" i="5"/>
  <c r="AG99" i="5"/>
  <c r="Q46" i="5"/>
  <c r="P66" i="5"/>
  <c r="AG71" i="5"/>
  <c r="AG17" i="5"/>
  <c r="AG100" i="5" l="1"/>
  <c r="AG63" i="5"/>
  <c r="P101" i="5"/>
  <c r="S101" i="5"/>
  <c r="R101" i="5"/>
  <c r="AG46" i="5"/>
  <c r="Q101" i="5"/>
  <c r="AG101" i="5" l="1"/>
  <c r="G104" i="1"/>
  <c r="G95" i="1"/>
  <c r="G94" i="1"/>
  <c r="G76" i="1"/>
  <c r="Q75" i="1" l="1"/>
  <c r="Q16" i="1" l="1"/>
  <c r="U119" i="1" l="1"/>
  <c r="T119" i="1"/>
  <c r="S119" i="1"/>
  <c r="N119" i="1"/>
  <c r="M119" i="1"/>
  <c r="L119" i="1"/>
  <c r="K119" i="1"/>
  <c r="J119" i="1"/>
  <c r="I119" i="1"/>
  <c r="H119" i="1"/>
  <c r="G112" i="1"/>
  <c r="G108" i="1"/>
  <c r="G107" i="1"/>
  <c r="G106" i="1"/>
  <c r="G105" i="1"/>
  <c r="G103" i="1"/>
  <c r="G102" i="1"/>
  <c r="G97" i="1"/>
  <c r="G96" i="1"/>
  <c r="G93" i="1"/>
  <c r="G92" i="1"/>
  <c r="G91" i="1"/>
  <c r="G90" i="1"/>
  <c r="U88" i="1"/>
  <c r="T88" i="1"/>
  <c r="S88" i="1"/>
  <c r="P88" i="1"/>
  <c r="N88" i="1"/>
  <c r="M88" i="1"/>
  <c r="L88" i="1"/>
  <c r="K88" i="1"/>
  <c r="J88" i="1"/>
  <c r="I88" i="1"/>
  <c r="H88" i="1"/>
  <c r="G87" i="1"/>
  <c r="G88" i="1" s="1"/>
  <c r="U85" i="1"/>
  <c r="T85" i="1"/>
  <c r="S85" i="1"/>
  <c r="P85" i="1"/>
  <c r="O85" i="1"/>
  <c r="N85" i="1"/>
  <c r="M85" i="1"/>
  <c r="L85" i="1"/>
  <c r="K85" i="1"/>
  <c r="J85" i="1"/>
  <c r="I85" i="1"/>
  <c r="H85" i="1"/>
  <c r="Q84" i="1"/>
  <c r="Q85" i="1" s="1"/>
  <c r="G84" i="1"/>
  <c r="G85" i="1" s="1"/>
  <c r="U82" i="1"/>
  <c r="T82" i="1"/>
  <c r="S82" i="1"/>
  <c r="N82" i="1"/>
  <c r="M82" i="1"/>
  <c r="L82" i="1"/>
  <c r="K82" i="1"/>
  <c r="J82" i="1"/>
  <c r="I82" i="1"/>
  <c r="H82" i="1"/>
  <c r="Q79" i="1"/>
  <c r="G79" i="1"/>
  <c r="Q77" i="1"/>
  <c r="G77" i="1"/>
  <c r="Q73" i="1"/>
  <c r="G73" i="1"/>
  <c r="Q72" i="1"/>
  <c r="G72" i="1"/>
  <c r="Q70" i="1"/>
  <c r="G70" i="1"/>
  <c r="Q69" i="1"/>
  <c r="G69" i="1"/>
  <c r="Q68" i="1"/>
  <c r="G68" i="1"/>
  <c r="Q67" i="1"/>
  <c r="G67" i="1"/>
  <c r="Q66" i="1"/>
  <c r="G66" i="1"/>
  <c r="Q64" i="1"/>
  <c r="G64" i="1"/>
  <c r="Q62" i="1"/>
  <c r="G62" i="1"/>
  <c r="Q61" i="1"/>
  <c r="G61" i="1"/>
  <c r="Q60" i="1"/>
  <c r="G60" i="1"/>
  <c r="Q59" i="1"/>
  <c r="G59" i="1"/>
  <c r="U56" i="1"/>
  <c r="T56" i="1"/>
  <c r="S56" i="1"/>
  <c r="P56" i="1"/>
  <c r="N56" i="1"/>
  <c r="M56" i="1"/>
  <c r="L56" i="1"/>
  <c r="K56" i="1"/>
  <c r="J56" i="1"/>
  <c r="I56" i="1"/>
  <c r="H56" i="1"/>
  <c r="G54" i="1"/>
  <c r="G53" i="1"/>
  <c r="Q74" i="1"/>
  <c r="G74" i="1"/>
  <c r="G16" i="1"/>
  <c r="W13" i="1"/>
  <c r="V13" i="1"/>
  <c r="R13" i="1"/>
  <c r="G119" i="1" l="1"/>
  <c r="G82" i="1"/>
  <c r="Q82" i="1"/>
  <c r="U13" i="1"/>
  <c r="W12" i="1" s="1"/>
  <c r="T13" i="1"/>
  <c r="V12" i="1" s="1"/>
  <c r="M13" i="1"/>
  <c r="I13" i="1"/>
  <c r="O13" i="1"/>
  <c r="K13" i="1"/>
  <c r="P13" i="1"/>
  <c r="S13" i="1"/>
  <c r="N13" i="1"/>
  <c r="R14" i="1" s="1"/>
  <c r="L13" i="1"/>
  <c r="J13" i="1"/>
  <c r="H13" i="1"/>
  <c r="G56" i="1"/>
  <c r="Q56" i="1"/>
  <c r="Q13" i="1" l="1"/>
  <c r="G13" i="1"/>
</calcChain>
</file>

<file path=xl/sharedStrings.xml><?xml version="1.0" encoding="utf-8"?>
<sst xmlns="http://schemas.openxmlformats.org/spreadsheetml/2006/main" count="593" uniqueCount="382">
  <si>
    <t>№ №</t>
  </si>
  <si>
    <t>Наименование объекта</t>
  </si>
  <si>
    <t>Стадия реали-
зации проекта</t>
  </si>
  <si>
    <t>Проектная мощность/ протяженность сетей</t>
  </si>
  <si>
    <t>Год начала строитель-
ства</t>
  </si>
  <si>
    <t>Год окончания строитель-
ства</t>
  </si>
  <si>
    <t xml:space="preserve">Полная стоимость строительства </t>
  </si>
  <si>
    <t xml:space="preserve">Остаточная стоимость   строительства </t>
  </si>
  <si>
    <t>План финансирования текущего года</t>
  </si>
  <si>
    <t>Ввод мощностей</t>
  </si>
  <si>
    <t>Объем финансирования с НДС</t>
  </si>
  <si>
    <t>План года 2012</t>
  </si>
  <si>
    <t>План года 2013</t>
  </si>
  <si>
    <t>План года 2014</t>
  </si>
  <si>
    <t>Итого</t>
  </si>
  <si>
    <t>План 
года 2012</t>
  </si>
  <si>
    <t>План 
года 2013</t>
  </si>
  <si>
    <t>План 
года 2014</t>
  </si>
  <si>
    <t xml:space="preserve">С/П </t>
  </si>
  <si>
    <t>МВт/Гкал/ч/км/МВА</t>
  </si>
  <si>
    <t>млн. рублей</t>
  </si>
  <si>
    <t>ВСЕГО</t>
  </si>
  <si>
    <t>Техническое перевооружение и реконструкция</t>
  </si>
  <si>
    <t>1.1</t>
  </si>
  <si>
    <t>Энергосбережение и повышение энергетической эффективности</t>
  </si>
  <si>
    <t>1.1.1</t>
  </si>
  <si>
    <t>1.1.2</t>
  </si>
  <si>
    <t>Замена отработавшего срок эксплуатации трансформатора Т-3, ТМ-630 6/0,4 кВ на новый ПС 6/0,4 кВ № 8</t>
  </si>
  <si>
    <t>0,73</t>
  </si>
  <si>
    <t>1.1.3</t>
  </si>
  <si>
    <t>Замена отработавшего срок эксплуатации трансформатора ТСН-1, ТМ-250 6/0,23 кВ на новый ПС 35/6 кВ № 1</t>
  </si>
  <si>
    <t>42</t>
  </si>
  <si>
    <t>1.1.4</t>
  </si>
  <si>
    <t>Замена отработавшего срок эксплуатации трансформатора Т-1, ТМ-180 6/0,4 кВ на новый ТМ-160 6/0,4 кВ  ПС 6/0,4 кВ № 24</t>
  </si>
  <si>
    <t>1,92</t>
  </si>
  <si>
    <t>1.1.5</t>
  </si>
  <si>
    <t>Замена отработавшего срок эксплуатации трансформатора ТСН-1, ТМ-100 6/0,4 кВ на новый ПС 6/0,4 кВ № 42</t>
  </si>
  <si>
    <t>30</t>
  </si>
  <si>
    <t>1.1.6</t>
  </si>
  <si>
    <t>Замена отработавшего срок эксплуатации трансформатора ТСН-1, ТМ-63 6/0,4 кВ на новый ПС 35/6 кВ № 34</t>
  </si>
  <si>
    <t>12,6</t>
  </si>
  <si>
    <t>1.1.7</t>
  </si>
  <si>
    <t>Замена отработавшего срок эксплуатации трансформатора собственных нужд ТСН-2 ТМ-100 35/0,23 кВ на новый ПС 35/6 кВ № 31</t>
  </si>
  <si>
    <t>1.1.8</t>
  </si>
  <si>
    <t>Замена отработавшего срок эксплуатации трансформатора Т-1 ТМ-1600 6/0,4 кВ на новый ПС 6/0,4 кВ № 29</t>
  </si>
  <si>
    <t>1.1.9</t>
  </si>
  <si>
    <t>Замена отработавшего срок эксплуатации трансформатора Т-2 ТМ-630 6/0,4 кВ на новый на ПС 6/0,4 кВ № 33</t>
  </si>
  <si>
    <t>1.1.10</t>
  </si>
  <si>
    <t xml:space="preserve">Замена отработавшего срок эксплуатации трансформатора Т-2 ТМ-250 6/0,4 кВ на новый ПС 6/0,4 кВ №40 </t>
  </si>
  <si>
    <t>1.1.11</t>
  </si>
  <si>
    <t>Замена отработавшего срок эксплуатации трансформатора Т-2 ТМ-180 6/0,4 кВ на новый ТМ-160 6/0,4 кВ на ПС 6/0,4 кВ № 24</t>
  </si>
  <si>
    <t>1.1.12</t>
  </si>
  <si>
    <t>Замена отработавшего срок эксплуатации трансформатора Т-1 ТМ-63 6/0,23 кВ на новый на ПС 110/6 кВ № 20 "Гидроузел"</t>
  </si>
  <si>
    <t>1.1.13</t>
  </si>
  <si>
    <t>Замена отработавшего срок эксплуатации трансформатора ТМ -160 10/0,4 кВ на новый ТП "Ключи"</t>
  </si>
  <si>
    <t>1.1.14</t>
  </si>
  <si>
    <t>Замена отработавшего срок эксплуатации трансформатора Т-3 ТМ-1000 6/0,4 кВ на новый на ПС 6/0,4 кВ № 32</t>
  </si>
  <si>
    <t>1.1.15</t>
  </si>
  <si>
    <t>1.1.16</t>
  </si>
  <si>
    <t>1.1.17</t>
  </si>
  <si>
    <t>1.1.18</t>
  </si>
  <si>
    <t>1.1.19</t>
  </si>
  <si>
    <t>1.1.21</t>
  </si>
  <si>
    <t>1.1.22</t>
  </si>
  <si>
    <t>1.1.23</t>
  </si>
  <si>
    <t>Проектирование системы пожаротушения маслохозяйства, хранилища маслопродуктов, цех по ремонту трансформаторов</t>
  </si>
  <si>
    <t>П</t>
  </si>
  <si>
    <t>1.1.24</t>
  </si>
  <si>
    <t>ПС 110/35/6 кВ № 37 "Базовая" работы по реконструкции ПС с заменой масляных выключателей 35 кВ на вакуумные c ОПН (МВ-35-Т1,Т2,МСВ-35, МВ-35 К-27, К-28, РВС-35 1 и 2 сек.) (проект выполнен в 2011 г.)</t>
  </si>
  <si>
    <t>С</t>
  </si>
  <si>
    <t>80</t>
  </si>
  <si>
    <t>1.1.25</t>
  </si>
  <si>
    <t>Проектирование реконструкции оборудования щита 0,4 кВ ПС 6/0,4 кВ № 32</t>
  </si>
  <si>
    <t>4,25</t>
  </si>
  <si>
    <t>1.1.26</t>
  </si>
  <si>
    <t>Проектирование реконструкции ПС с заменой выключателей 6 кВ на вакуумные, заменой РЗиА ПС 35/6 кВ № 2 (ВМ-6кВ фид. 1 - 36)</t>
  </si>
  <si>
    <t>20,2</t>
  </si>
  <si>
    <t>1.1.28</t>
  </si>
  <si>
    <t>1.1.29</t>
  </si>
  <si>
    <t>1.1.30</t>
  </si>
  <si>
    <t>1.1.31</t>
  </si>
  <si>
    <t>1.1.32</t>
  </si>
  <si>
    <t>по г. Кемерово</t>
  </si>
  <si>
    <t>1.1.33</t>
  </si>
  <si>
    <t>1.1.35</t>
  </si>
  <si>
    <t>Итого:</t>
  </si>
  <si>
    <t>1.2</t>
  </si>
  <si>
    <t>Создание систем противоаварийной и режимной автоматики</t>
  </si>
  <si>
    <t>1.3</t>
  </si>
  <si>
    <t xml:space="preserve">Создание систем телемеханики  и связи </t>
  </si>
  <si>
    <t>1.3.1</t>
  </si>
  <si>
    <t>П/С</t>
  </si>
  <si>
    <t>1.3.2</t>
  </si>
  <si>
    <r>
      <rPr>
        <b/>
        <sz val="10"/>
        <rFont val="Times New Roman"/>
        <family val="1"/>
        <charset val="204"/>
      </rPr>
      <t>ПС 110/35/6 кВ №20</t>
    </r>
    <r>
      <rPr>
        <sz val="10"/>
        <rFont val="Times New Roman"/>
        <family val="1"/>
        <charset val="204"/>
      </rPr>
      <t xml:space="preserve"> "Гидроузел" проектирование и  монтаж системы видеонаблюдения</t>
    </r>
  </si>
  <si>
    <t>1.3.3</t>
  </si>
  <si>
    <r>
      <rPr>
        <b/>
        <sz val="10"/>
        <rFont val="Times New Roman"/>
        <family val="1"/>
        <charset val="204"/>
      </rPr>
      <t xml:space="preserve">ПС 35/6 кВ №1 </t>
    </r>
    <r>
      <rPr>
        <sz val="10"/>
        <rFont val="Times New Roman"/>
        <family val="1"/>
        <charset val="204"/>
      </rPr>
      <t>проектирование и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монтаж системы видеонаблюдения</t>
    </r>
  </si>
  <si>
    <t>1.3.4</t>
  </si>
  <si>
    <r>
      <rPr>
        <b/>
        <sz val="10"/>
        <rFont val="Times New Roman"/>
        <family val="1"/>
        <charset val="204"/>
      </rPr>
      <t>ПС 35/6 кВ №2</t>
    </r>
    <r>
      <rPr>
        <sz val="10"/>
        <rFont val="Times New Roman"/>
        <family val="1"/>
        <charset val="204"/>
      </rPr>
      <t xml:space="preserve"> проектирование и монтаж системы видеонаблюдения</t>
    </r>
  </si>
  <si>
    <t>1.3.5</t>
  </si>
  <si>
    <r>
      <rPr>
        <b/>
        <sz val="10"/>
        <rFont val="Times New Roman"/>
        <family val="1"/>
        <charset val="204"/>
      </rPr>
      <t xml:space="preserve">ПС 35/6 кВ №6 </t>
    </r>
    <r>
      <rPr>
        <sz val="10"/>
        <rFont val="Times New Roman"/>
        <family val="1"/>
        <charset val="204"/>
      </rPr>
      <t>проектирование и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монтаж системы видеонаблюдения</t>
    </r>
  </si>
  <si>
    <t>1.3.6</t>
  </si>
  <si>
    <r>
      <rPr>
        <b/>
        <sz val="10"/>
        <rFont val="Times New Roman"/>
        <family val="1"/>
        <charset val="204"/>
      </rPr>
      <t xml:space="preserve">ПС 35/6 кВ №14 </t>
    </r>
    <r>
      <rPr>
        <sz val="10"/>
        <rFont val="Times New Roman"/>
        <family val="1"/>
        <charset val="204"/>
      </rPr>
      <t>проектирование и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монтаж системы видеонаблюдения</t>
    </r>
  </si>
  <si>
    <t>1.3.7</t>
  </si>
  <si>
    <r>
      <rPr>
        <b/>
        <sz val="10"/>
        <rFont val="Times New Roman"/>
        <family val="1"/>
        <charset val="204"/>
      </rPr>
      <t xml:space="preserve">ПС 35/6 кВ №19 </t>
    </r>
    <r>
      <rPr>
        <sz val="10"/>
        <rFont val="Times New Roman"/>
        <family val="1"/>
        <charset val="204"/>
      </rPr>
      <t>проектирование и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монтаж системы видеонаблюдения</t>
    </r>
  </si>
  <si>
    <t>1.3.8</t>
  </si>
  <si>
    <r>
      <rPr>
        <b/>
        <sz val="10"/>
        <rFont val="Times New Roman"/>
        <family val="1"/>
        <charset val="204"/>
      </rPr>
      <t xml:space="preserve">ПС 35/6 кВ №31 </t>
    </r>
    <r>
      <rPr>
        <sz val="10"/>
        <rFont val="Times New Roman"/>
        <family val="1"/>
        <charset val="204"/>
      </rPr>
      <t>проектирование и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монтаж системы видеонаблюдения</t>
    </r>
  </si>
  <si>
    <t>30,2</t>
  </si>
  <si>
    <t>1.3.9</t>
  </si>
  <si>
    <r>
      <rPr>
        <b/>
        <sz val="10"/>
        <rFont val="Times New Roman"/>
        <family val="1"/>
        <charset val="204"/>
      </rPr>
      <t xml:space="preserve">ПС 35/6 кВ №34 </t>
    </r>
    <r>
      <rPr>
        <sz val="10"/>
        <rFont val="Times New Roman"/>
        <family val="1"/>
        <charset val="204"/>
      </rPr>
      <t>проектирование и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монтаж системы видеонаблюдения</t>
    </r>
  </si>
  <si>
    <t>1.3.10</t>
  </si>
  <si>
    <r>
      <rPr>
        <b/>
        <sz val="10"/>
        <rFont val="Times New Roman"/>
        <family val="1"/>
        <charset val="204"/>
      </rPr>
      <t xml:space="preserve">ПС 35/6 кВ №41 </t>
    </r>
    <r>
      <rPr>
        <sz val="10"/>
        <rFont val="Times New Roman"/>
        <family val="1"/>
        <charset val="204"/>
      </rPr>
      <t>проектирование и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монтаж системы видеонаблюдения</t>
    </r>
  </si>
  <si>
    <t>1.3.11</t>
  </si>
  <si>
    <t xml:space="preserve">Проектирование системы пожарной сигнализации ПС № 1, 20, 37 </t>
  </si>
  <si>
    <t>1.3.12</t>
  </si>
  <si>
    <t xml:space="preserve">Работы по монтажу пожарной сигнализации ПС № 1, 20, 37 </t>
  </si>
  <si>
    <t>1.3.13</t>
  </si>
  <si>
    <t>1.3.14</t>
  </si>
  <si>
    <t>1.4</t>
  </si>
  <si>
    <t>Установка устройств регулирования напряжения и компенсации реактивной мощности</t>
  </si>
  <si>
    <t>1.4.1</t>
  </si>
  <si>
    <t>Работы по замене масляных выключателей на вакуумные с установкой 3-х дополнительных ячеек для стат. батарей и тр-ра 100 кВА, включая замену механических РЗиА на микропроцессорные ПС 6/0,4 кВ № 26. (ВМ-6 кВ фид. 1-30, стат. батареи 1, 2 сек. 6кВ); (по выполненному проекту в 2011 г.);</t>
  </si>
  <si>
    <t>1,96</t>
  </si>
  <si>
    <t>1.5</t>
  </si>
  <si>
    <t>Строительные работы по реконструкции зданий и сооружений</t>
  </si>
  <si>
    <t>1.5.1</t>
  </si>
  <si>
    <t>0,5</t>
  </si>
  <si>
    <t>1.6</t>
  </si>
  <si>
    <t xml:space="preserve">Приобретение основных средств приборов и спец. техники </t>
  </si>
  <si>
    <t>1.6.1</t>
  </si>
  <si>
    <t>Приобретение циркулярного станка для обеспечения работы строительных бригад, типа METABO BKS 450/5,5 (пильный диск D=450 мм, высота пропила не менее 120 мм.</t>
  </si>
  <si>
    <t>1.6.2</t>
  </si>
  <si>
    <t>Приобретение нового автобуса типа "ПАЗ" вместо старого, отработавшего срок эксплуатации</t>
  </si>
  <si>
    <t>1.6.3</t>
  </si>
  <si>
    <t>Приобретение нового автомобиля типа "ГАЗ" (4ВД) для аварийной бригады электромонтеров по обслуживанию подстанций</t>
  </si>
  <si>
    <t>1.6.4</t>
  </si>
  <si>
    <t>Приобретение трактора</t>
  </si>
  <si>
    <t>1.6.5</t>
  </si>
  <si>
    <t>Приобретение электростанции дизельной АД250</t>
  </si>
  <si>
    <t>1.6.6</t>
  </si>
  <si>
    <t xml:space="preserve">Приобретение нового  автомобиля типа "Газель", вместо старого, отработавшего срок эксплуатации. </t>
  </si>
  <si>
    <t>1.6.7</t>
  </si>
  <si>
    <t>1.6.8</t>
  </si>
  <si>
    <t>1.6.9</t>
  </si>
  <si>
    <t xml:space="preserve">Испытательно-измерительный комплекс РЕТОМ-61 </t>
  </si>
  <si>
    <t>1.6.10</t>
  </si>
  <si>
    <t>Рефлектометр «Рейс-305»</t>
  </si>
  <si>
    <t>1.6.11</t>
  </si>
  <si>
    <t>1.6.12</t>
  </si>
  <si>
    <t>1.6.13</t>
  </si>
  <si>
    <t xml:space="preserve">Аппарат для высоковольтных испытаний  АИД-70М </t>
  </si>
  <si>
    <t>1.6.14</t>
  </si>
  <si>
    <t>УНЭП-2000  Устройство для испытания защит электрооборудования подстанций 6-10 кВ</t>
  </si>
  <si>
    <t>1.6.15</t>
  </si>
  <si>
    <t>"Энергомонитор-3.3Т1" Прибор для непрерывного измерения показателей качества электрической энергии и электроэнергетических величин (ПКЭ)</t>
  </si>
  <si>
    <t>1.6.16</t>
  </si>
  <si>
    <t>Приобретение сервера резервного копирования</t>
  </si>
  <si>
    <t>1.6.17</t>
  </si>
  <si>
    <t>1.6.18</t>
  </si>
  <si>
    <t>1.6.19</t>
  </si>
  <si>
    <t>1.6.20</t>
  </si>
  <si>
    <t>1.6.21</t>
  </si>
  <si>
    <t>1.1.36</t>
  </si>
  <si>
    <t>1.6.22</t>
  </si>
  <si>
    <t>№№</t>
  </si>
  <si>
    <t>1.1.</t>
  </si>
  <si>
    <t>1.1.1.</t>
  </si>
  <si>
    <t>1.1.2.</t>
  </si>
  <si>
    <t>1.1.3.</t>
  </si>
  <si>
    <t>1.1.4.</t>
  </si>
  <si>
    <t>Замена отработавшего срок эксплуатации трансформатора Т-2  ТМ-250 6/0,4 кВ на ПС 6/0,4 кВ № 40</t>
  </si>
  <si>
    <t>Замена отработавшего срок эксплуатации трансформатора ТСН-2 ТМ-63 6/0,23 кВ на новый на ПС 110/6 кВ № 20 "Гидроузел"</t>
  </si>
  <si>
    <t>1.2.</t>
  </si>
  <si>
    <t>1.3.</t>
  </si>
  <si>
    <t>1.4.</t>
  </si>
  <si>
    <t>1.5.</t>
  </si>
  <si>
    <t>По Прокопьевску и Прокопьевскому району</t>
  </si>
  <si>
    <t>МВт, Гкал/час, км, МВА</t>
  </si>
  <si>
    <t>№ п/п</t>
  </si>
  <si>
    <t>2012 год</t>
  </si>
  <si>
    <t>2013 год</t>
  </si>
  <si>
    <t>2014 год</t>
  </si>
  <si>
    <t>млн. руб.</t>
  </si>
  <si>
    <t>Замена отработавшего срок эксплуатации тансформатора Т-1 ТМ-1000 6/0,4 кВ на новый на ПС 6/0,4 кВ № 32</t>
  </si>
  <si>
    <t>Замена отработавшего срок эксплуатации трансформатора Т-3 ТМ-630 6/0,4 кВ на новый ПС 6/0,4 кВ № 8</t>
  </si>
  <si>
    <t>Замена отработавшего срок эксплуатации трансформатора ТСН-1ТМ-250 6/0,23 кВ на новый ПС 35/6 кВ № 1</t>
  </si>
  <si>
    <t>Замена отработавшего срок эксплуатации трансформатора Т-1 ТМ-180 6/0,4 кВ на новый ТМ-160 6/0,4 кВ  ПС 6/0,4 кВ № 24</t>
  </si>
  <si>
    <t>Замена отработвашего срок эксплуатации трансформатора ТСН-1 ТМ-100 6/0,4 кВ на новый ПС 6/0,4 кВ № 42</t>
  </si>
  <si>
    <t>Замена отработавшего срок эксплуатации трансформатора ТСН-1 ТМ-63 6/0,4 кВ на новый ПС 35/6 кВ № 34</t>
  </si>
  <si>
    <t>Создание систем телемеханики и связи</t>
  </si>
  <si>
    <t>Приобретение основных средств приборов и спец. техники</t>
  </si>
  <si>
    <t>"Энергомонитор-3.3Т1" Прибор для непрерывного измерения показателей качества электрической энергии и электроэнергетических величин</t>
  </si>
  <si>
    <t>Всего:</t>
  </si>
  <si>
    <t>Прогноз ввода/вывода объектов</t>
  </si>
  <si>
    <t>Наименование проекта</t>
  </si>
  <si>
    <t>Вывод мощностей</t>
  </si>
  <si>
    <t>Первоначальная стоимость вводимых основных средств (без НДС)</t>
  </si>
  <si>
    <t>млн.руб</t>
  </si>
  <si>
    <t>Ввод основных средств сетевых организаций</t>
  </si>
  <si>
    <t>1 кв</t>
  </si>
  <si>
    <t>2 кв</t>
  </si>
  <si>
    <t>3 кв</t>
  </si>
  <si>
    <t>4 кв</t>
  </si>
  <si>
    <t>км/МВА</t>
  </si>
  <si>
    <t>2013 г</t>
  </si>
  <si>
    <t>2014 г</t>
  </si>
  <si>
    <t>1.1.27</t>
  </si>
  <si>
    <t xml:space="preserve">Замена трансформаторов ТМ 100-35/0,23 на ПС 35/6 №2 и ПС 35/6 №6 </t>
  </si>
  <si>
    <t>Проектирование и монтаж пожарной сигнализации в производственных объектах</t>
  </si>
  <si>
    <t>Приобретение инфракрасной системы FLIP T620</t>
  </si>
  <si>
    <t>1.3.15</t>
  </si>
  <si>
    <t>Приобретение автомобиля УАЗ 39099</t>
  </si>
  <si>
    <t>Приобретение автомастерской на базе автомобиля ГАЗ</t>
  </si>
  <si>
    <t>0</t>
  </si>
  <si>
    <t>1.3.16</t>
  </si>
  <si>
    <t>1.3.17</t>
  </si>
  <si>
    <t>км/МВА/другое</t>
  </si>
  <si>
    <t>5 шт.</t>
  </si>
  <si>
    <t>1 шт.</t>
  </si>
  <si>
    <t>0,056</t>
  </si>
  <si>
    <t>0,055</t>
  </si>
  <si>
    <t>0,878</t>
  </si>
  <si>
    <t>1,012</t>
  </si>
  <si>
    <t>2,328</t>
  </si>
  <si>
    <t>1,286</t>
  </si>
  <si>
    <t>0,790</t>
  </si>
  <si>
    <t>0,076</t>
  </si>
  <si>
    <t>0,218</t>
  </si>
  <si>
    <t>0,106</t>
  </si>
  <si>
    <t>0,418</t>
  </si>
  <si>
    <t>Установка системы спутникового мониторинга автотранспорта ГЛОНАСС</t>
  </si>
  <si>
    <t>1,161</t>
  </si>
  <si>
    <t>0,382</t>
  </si>
  <si>
    <t>0,827</t>
  </si>
  <si>
    <t>1.1.34</t>
  </si>
  <si>
    <t>Приобретение сервера резервного копирования (для замены почтового и доменного сервера)</t>
  </si>
  <si>
    <t>Приобретение многофункционального устройства</t>
  </si>
  <si>
    <t>Приобретение бесперебойного источника питания</t>
  </si>
  <si>
    <t>Стенд высоковольтный стационарный СВС-50</t>
  </si>
  <si>
    <t>1.6.23</t>
  </si>
  <si>
    <t>1.6.24</t>
  </si>
  <si>
    <t>ПС 35/6 кВ №6 монтаж системы видеонаблюдения</t>
  </si>
  <si>
    <t>0,089</t>
  </si>
  <si>
    <r>
      <rPr>
        <b/>
        <sz val="10"/>
        <rFont val="Times New Roman"/>
        <family val="1"/>
        <charset val="204"/>
      </rPr>
      <t>ПС 110/35/6 кВ №37</t>
    </r>
    <r>
      <rPr>
        <sz val="10"/>
        <rFont val="Times New Roman"/>
        <family val="1"/>
        <charset val="204"/>
      </rPr>
      <t xml:space="preserve"> "Базовая" проектирование  системы видеонаблюдения</t>
    </r>
  </si>
  <si>
    <t xml:space="preserve">Приобретение и монтаж высоковольтной ячейки ЯКНО </t>
  </si>
  <si>
    <t xml:space="preserve">Приобретение  и монтаж высоковольтной ячейки ЯКНО </t>
  </si>
  <si>
    <t>-</t>
  </si>
  <si>
    <t>ПС 35/6 кВ №5 монтаж системы видеонаблюдения</t>
  </si>
  <si>
    <t>ПС 35/6 кВ №10 монтаж системы видеонаблюдения</t>
  </si>
  <si>
    <t>ПС 35/6 кВ №34 монтаж системы видеонаблюдения</t>
  </si>
  <si>
    <t>ПС 110/35/6 кВ №37 монтаж системы видеонаблюдения</t>
  </si>
  <si>
    <t>Замена отработавшего срок эксплуатации силового трансформатора Т-2-10000  на новый ПС 35/6 кВ №6</t>
  </si>
  <si>
    <t>ПС 110/35/6 кВ "Керамзитовая". Строительство заходов ВЛ-110 кВ и реконструкция секционной связи на ОРУ-110 кВ</t>
  </si>
  <si>
    <t>Приобретение нового грузового автомобиля</t>
  </si>
  <si>
    <t>Замена отработавшего срок эксплуатации силового трансформатора Т-2-10000  на новый ПС 35/6 кВ №41</t>
  </si>
  <si>
    <t>Проектирование реконструкции оборудование на ПС 35/6 кВ №34</t>
  </si>
  <si>
    <t>Проектирование реконструкции оборудование на ПС 6/0,4 кВ №13</t>
  </si>
  <si>
    <t>Проектирование реконструкции оборудование на ПС 6/0,4 кВ №32</t>
  </si>
  <si>
    <t>1.1.37</t>
  </si>
  <si>
    <t>1.1.38</t>
  </si>
  <si>
    <r>
      <rPr>
        <b/>
        <sz val="10"/>
        <rFont val="Times New Roman"/>
        <family val="1"/>
        <charset val="204"/>
      </rPr>
      <t xml:space="preserve">ПС 35/6 кВ №5 </t>
    </r>
    <r>
      <rPr>
        <sz val="10"/>
        <rFont val="Times New Roman"/>
        <family val="1"/>
        <charset val="204"/>
      </rPr>
      <t>проектирование и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монтаж системы видеонаблюдения</t>
    </r>
  </si>
  <si>
    <t>31,3</t>
  </si>
  <si>
    <r>
      <rPr>
        <b/>
        <sz val="10"/>
        <rFont val="Times New Roman"/>
        <family val="1"/>
        <charset val="204"/>
      </rPr>
      <t xml:space="preserve">ПС 35/6 кВ №10 </t>
    </r>
    <r>
      <rPr>
        <sz val="10"/>
        <rFont val="Times New Roman"/>
        <family val="1"/>
        <charset val="204"/>
      </rPr>
      <t>проектирование и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монтаж системы видеонаблюдения</t>
    </r>
  </si>
  <si>
    <t>1.3.18</t>
  </si>
  <si>
    <t>1.3.19</t>
  </si>
  <si>
    <r>
      <t xml:space="preserve">Проектирование системы автоматической пожарной сигнализации, системы оповещения и управления эвакуации на  </t>
    </r>
    <r>
      <rPr>
        <b/>
        <sz val="10"/>
        <rFont val="Times New Roman"/>
        <family val="1"/>
        <charset val="204"/>
      </rPr>
      <t>ПС 35/6 кВ № 2, 35/6 кВ №5, 35/6 кВ №6, 35/6 кВ №10, 35/6 кВ №14, 35/6 кВ №15, 35/6 кВ №19, 35/6 кВ №31, 35/6 кВ №34, 35/6 кВ №41, 35/6 кВ №42</t>
    </r>
  </si>
  <si>
    <t>Приобретение серверов резервного копирования (для замены почтового и доменного сервера)</t>
  </si>
  <si>
    <t>Микроомметр МИКО-1</t>
  </si>
  <si>
    <t xml:space="preserve">MRU-120 (измеритель сопротивления заземляющих устройств и молниезащиты) </t>
  </si>
  <si>
    <t>1.6.25</t>
  </si>
  <si>
    <t>0,471</t>
  </si>
  <si>
    <t>3,954</t>
  </si>
  <si>
    <t>0,193</t>
  </si>
  <si>
    <t>0,453</t>
  </si>
  <si>
    <t>0,127</t>
  </si>
  <si>
    <t>0,108</t>
  </si>
  <si>
    <t>Замена отработавшего срок эксплуатации трансформатора Т-1 ТМ-1000 6/0,4 кВ на новый ПС 6/0,4 кВ № 32</t>
  </si>
  <si>
    <t>Приобретение и монтаж комплектной трансформаторной подстанции КТП-160 кВА</t>
  </si>
  <si>
    <t>ПС 110/35/6 кВ "Керамзитовая". Проектирование реконструкции вводных ВЛ-110 кВ Керамзитовая-Ново-Кемеровская ТЭЦ, ОРУ-110 кВ подстанции с заменой трансформаторов тока ТТ1, ТТ2, разъединителей СР3, СР4, ЛР-110,  МСВ-110(первый этап)</t>
  </si>
  <si>
    <t>ПС 110/35/6 кВ "Керамзитовая". Проектирование реконструкции с заменой ОД-1, ОД-2 на элегазовые выключатели с устройством РЗиА (второй этап)</t>
  </si>
  <si>
    <t>1.1.39</t>
  </si>
  <si>
    <t>1.1.40</t>
  </si>
  <si>
    <t>ПС 110/35/6 кВ № 37 "Базовая" работы по реконструкции ПС с заменой масляных выключателей 35 кВ на вакуумные c ОПН</t>
  </si>
  <si>
    <t xml:space="preserve">Приобретение нового  автомобиля типа УАЗ, вместо старого, отработавшего срок эксплуатации. </t>
  </si>
  <si>
    <t xml:space="preserve">Приобретение нового  автомобиля типа УАЗ, вместо старого, отработавшего срок эксплуатации </t>
  </si>
  <si>
    <t xml:space="preserve">Приобретение нового  снегохода, вместо старого, отработавшего срок эксплуатации. </t>
  </si>
  <si>
    <t>1.6.26</t>
  </si>
  <si>
    <t>1.6.27</t>
  </si>
  <si>
    <t>0,413</t>
  </si>
  <si>
    <t>0,394</t>
  </si>
  <si>
    <t>0,192</t>
  </si>
  <si>
    <t>Перечень инвестиционных проектов на период реализации инвестиционной программы ООО "Прокопьевскэнерго" и план их финансирования</t>
  </si>
  <si>
    <t>Замена отработавшего срок эксплуатации силового трансформатора Т-1-10000  на новый ПС 35/6 кВ №41</t>
  </si>
  <si>
    <t>Замена отработавшего срок эксплуатации трансформатора Т-1 ТМ-630 6/0,4 кВ на новый на ПС 6/0,4 кВ № 33</t>
  </si>
  <si>
    <t>Замена отработавшего срок эксплуатации трансформатора собственных нужд ТСН-1 ТМ-100 35/0,23 кВ на новый ПС 35/6 кВ № 31</t>
  </si>
  <si>
    <t>Замена отработавшего срок эксплуатации трансформатора ТМ-63 6/0,23 кВ на новый на ПС 110/6 кВ № 20 "Гидроузел"</t>
  </si>
  <si>
    <t>Замена отработавшего срок эксплуатации трансформатора ТМ-400 6/0,4 кВ на новый ТМ-1000 6/0,4 кВ на ТП 6/0,4 кВ "Прокопьевскэнерго"</t>
  </si>
  <si>
    <t>Замена КТПН-ВК-100-6/0,4 "Глинкарьер"</t>
  </si>
  <si>
    <t>Выполнение работ по реконструкции РУ-6 кВ, 0,4 кВ с устройством РЗиА 0,4 кВ ПС 6/0,4 кВ №13</t>
  </si>
  <si>
    <t>Выполнение работ по реконструкции РУ-6 кВ и РЗиА на ПС 35/6 кВ №34</t>
  </si>
  <si>
    <t>Проектирование реконструкции с заменой отделителей и короткозамыкателей на элегазовые выключатели 110 кВ, замена РЗиА 110 кВ на современную на базе микропроцессорной технике на ПС 110/6 кВ №20 "Гидроузел"</t>
  </si>
  <si>
    <t>Проектирование реконструкции с заменой масляных выключателей 35 кВ на вакуумные, заменой стреляющих предохранителей на трансформаторах собственных нужд, заменой РЗиА по сторонам напряжения 35 и 6 кВ на ПС 35/6 кВ №6</t>
  </si>
  <si>
    <r>
      <rPr>
        <b/>
        <sz val="10"/>
        <rFont val="Times New Roman"/>
        <family val="1"/>
        <charset val="204"/>
      </rPr>
      <t xml:space="preserve">ПС 35/6 кВ №42 </t>
    </r>
    <r>
      <rPr>
        <sz val="10"/>
        <rFont val="Times New Roman"/>
        <family val="1"/>
        <charset val="204"/>
      </rPr>
      <t>проектирование и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монтаж системы видеонаблюдения</t>
    </r>
  </si>
  <si>
    <t>Приобретение и монтаж Мини-АТС</t>
  </si>
  <si>
    <t>Приобретение и монтаж системы вентиляции в боксах на территории промплощадки</t>
  </si>
  <si>
    <r>
      <t xml:space="preserve">Проектирование телемеханики и связи на </t>
    </r>
    <r>
      <rPr>
        <b/>
        <sz val="10"/>
        <rFont val="Times New Roman"/>
        <family val="1"/>
        <charset val="204"/>
      </rPr>
      <t>ПС 110/35/6 кВ "Керамзитовая"</t>
    </r>
  </si>
  <si>
    <r>
      <t>Монтаж пожарной сигнализации на</t>
    </r>
    <r>
      <rPr>
        <b/>
        <sz val="10"/>
        <rFont val="Times New Roman"/>
        <family val="1"/>
        <charset val="204"/>
      </rPr>
      <t xml:space="preserve"> ПС 35/6 кВ №2, ПС 35/6 кВ №5, ПС 35/6 кВ №6, ПС 35/6 кВ №10, 35/6 кВ №14, ПС 35/6 кВ №15, 35/6 кВ №19, ПС 35/6 кВ №31, ПС 35/6 кВ №34, ПС 35/6 кВ №41, ПС 35/ 6 кВ №42</t>
    </r>
  </si>
  <si>
    <t>Микроомметр МИКО-8</t>
  </si>
  <si>
    <t>Измеритель коэффициента трансформации</t>
  </si>
  <si>
    <t>Приобретение нового сканера</t>
  </si>
  <si>
    <t>Приобретение системы для резервного копирования и длительного хранения информации организации</t>
  </si>
  <si>
    <t>1.3.20</t>
  </si>
  <si>
    <t>1.3.21</t>
  </si>
  <si>
    <t>1.3.22</t>
  </si>
  <si>
    <t>1.3.23</t>
  </si>
  <si>
    <t>1.6.28</t>
  </si>
  <si>
    <t>1.6.29</t>
  </si>
  <si>
    <r>
      <t xml:space="preserve">Проектирование пожарной сигнализации на </t>
    </r>
    <r>
      <rPr>
        <b/>
        <sz val="10"/>
        <rFont val="Times New Roman"/>
        <family val="1"/>
        <charset val="204"/>
      </rPr>
      <t>ПС 110/35/6 кВ "Керамзитовая", ПС 6/0,4 кВ №3, ПС 6/0,4 кВ №11, ПС 6/0,4 кВ №13, ПС 6/0,4 кВ №16, ПС  №20ст, ПС 6/0,4 кВ №25, ПС 6/0,4 кВ №29, ПС 6/0,4 кВ №30, ПС 6/0,4 кВ №32, ПС 6/0,4 кВ №33, ПС 6/0,4 кВ №36</t>
    </r>
  </si>
  <si>
    <t>Монтаж узлов теплоснабжения на объектах ЗАО "Прокопьевскэнерго"</t>
  </si>
  <si>
    <t>ПС 35/6 кВ №19 монтаж системы видеонаблюдения</t>
  </si>
  <si>
    <t>ПС 35/6 кВ №41 монтаж системы видеонаблюдения</t>
  </si>
  <si>
    <t>Монтаж пожарной сигнализации на ПС 35/6 кВ №2, ПС 35/6 кВ №5, ПС 35/6 кВ №6, ПС 35/6 кВ №10, 35/6 кВ №14, ПС 35/6 кВ №15, 35/6 кВ №19, ПС 35/6 кВ №31, ПС 35/6 кВ №34, ПС 35/6 кВ №41, ПС 35/ 6 кВ №42</t>
  </si>
  <si>
    <t>ПС 110/35/6 кВ №20 "Гидроузел"монтаж системы видеонаблюдения</t>
  </si>
  <si>
    <t>ПС 35/6 кВ №42 монтаж системы видеонаблюдения</t>
  </si>
  <si>
    <t>0,658</t>
  </si>
  <si>
    <t>0,318</t>
  </si>
  <si>
    <t>0,144</t>
  </si>
  <si>
    <t>0,172</t>
  </si>
  <si>
    <t>0,333</t>
  </si>
  <si>
    <t>0,623</t>
  </si>
  <si>
    <t>к постановлению региональной</t>
  </si>
  <si>
    <t>энергетической комиссии</t>
  </si>
  <si>
    <t>Кемеровской области</t>
  </si>
  <si>
    <t>Приложение №2 к постановлению</t>
  </si>
  <si>
    <t>региональной энергетической комиссии</t>
  </si>
  <si>
    <t>Источники финансирования инвестиционных программ (в прогнозных ценах соответствующих лет), млн. рублей</t>
  </si>
  <si>
    <t>Источник финансирования</t>
  </si>
  <si>
    <t>Собственные средства с НДС</t>
  </si>
  <si>
    <t>Прибыль, направляемая на инвестиции:</t>
  </si>
  <si>
    <t>в т.ч.. инвестиционная составляющая в тарифе (без НДС)</t>
  </si>
  <si>
    <t xml:space="preserve">в т.ч.. прибыль со свободного сектора </t>
  </si>
  <si>
    <t>в т.ч.. от технологического присоединения (для электросетевых компаний)</t>
  </si>
  <si>
    <t>1.1.3.1.</t>
  </si>
  <si>
    <t>в т.ч.. от технологического присоединения генерации</t>
  </si>
  <si>
    <t>1.1.3.2.</t>
  </si>
  <si>
    <t>в т.ч.. от технологического присоединения потребителей</t>
  </si>
  <si>
    <t>Прочая прибыль</t>
  </si>
  <si>
    <t>Амортизация (без НДС)</t>
  </si>
  <si>
    <t>1.2.1.</t>
  </si>
  <si>
    <t>Амортизация, учтенная в тарифе (без НДС)</t>
  </si>
  <si>
    <t>1.2.2.</t>
  </si>
  <si>
    <t>Прочая амортизация</t>
  </si>
  <si>
    <t>1.2.3.</t>
  </si>
  <si>
    <t>Недоиспользованная амортизация прошлых лет</t>
  </si>
  <si>
    <t>Возврат НДС</t>
  </si>
  <si>
    <t>Прочие собственные средства</t>
  </si>
  <si>
    <t xml:space="preserve">1.4.1. </t>
  </si>
  <si>
    <t>в т.ч.. средства допэмиссии</t>
  </si>
  <si>
    <t>Остаток собственных средств на начало года</t>
  </si>
  <si>
    <t>2.</t>
  </si>
  <si>
    <t>Привлеченные средства, в т.ч..:</t>
  </si>
  <si>
    <t>2.1.</t>
  </si>
  <si>
    <t>Кредиты</t>
  </si>
  <si>
    <t>2.2.</t>
  </si>
  <si>
    <t>Облигационные займы</t>
  </si>
  <si>
    <t>2.3.</t>
  </si>
  <si>
    <t>Займы организаций</t>
  </si>
  <si>
    <t>2.4.</t>
  </si>
  <si>
    <t>Бюджетное финансирование</t>
  </si>
  <si>
    <t>2.5.</t>
  </si>
  <si>
    <t>Средства внешних инвесторов</t>
  </si>
  <si>
    <t>2.6.</t>
  </si>
  <si>
    <t>Использование лизинга</t>
  </si>
  <si>
    <t>2.7.</t>
  </si>
  <si>
    <t>Прочие привлеченные средства</t>
  </si>
  <si>
    <t>ВСЕГО источников финансирования с НДС</t>
  </si>
  <si>
    <t>для ОГК/ТГК, в том числе</t>
  </si>
  <si>
    <t>ДПМ</t>
  </si>
  <si>
    <t>вне ДПМ</t>
  </si>
  <si>
    <t>Приложение  № 3.</t>
  </si>
  <si>
    <t>от «20» марта 2014 г. №134</t>
  </si>
  <si>
    <t>Приложение  № 1</t>
  </si>
  <si>
    <t>от "20" марта 2014 года №134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</si>
</sst>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b/>
      <sz val="10"/>
      <color rgb="FF0E05BB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3" fillId="0" borderId="0"/>
  </cellStyleXfs>
  <cellXfs count="249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1" applyFont="1" applyFill="1" applyAlignment="1">
      <alignment vertical="center" wrapText="1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/>
    <xf numFmtId="0" fontId="5" fillId="0" borderId="0" xfId="0" applyFont="1" applyFill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164" fontId="10" fillId="0" borderId="4" xfId="0" applyNumberFormat="1" applyFont="1" applyFill="1" applyBorder="1" applyAlignment="1">
      <alignment horizont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49" fontId="8" fillId="0" borderId="1" xfId="2" applyNumberFormat="1" applyFont="1" applyFill="1" applyBorder="1" applyAlignment="1">
      <alignment horizontal="left" vertical="center" wrapText="1"/>
    </xf>
    <xf numFmtId="0" fontId="8" fillId="0" borderId="1" xfId="2" applyNumberFormat="1" applyFont="1" applyFill="1" applyBorder="1" applyAlignment="1">
      <alignment horizontal="left" vertical="center" wrapText="1"/>
    </xf>
    <xf numFmtId="165" fontId="8" fillId="0" borderId="2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165" fontId="8" fillId="0" borderId="5" xfId="0" applyNumberFormat="1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2" fontId="8" fillId="0" borderId="1" xfId="2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/>
    <xf numFmtId="0" fontId="1" fillId="0" borderId="0" xfId="0" applyFont="1" applyFill="1" applyAlignment="1"/>
    <xf numFmtId="0" fontId="15" fillId="0" borderId="0" xfId="0" applyFont="1" applyFill="1" applyAlignment="1"/>
    <xf numFmtId="0" fontId="1" fillId="0" borderId="0" xfId="0" applyFont="1" applyFill="1" applyBorder="1" applyAlignment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right" vertical="center" wrapText="1"/>
    </xf>
    <xf numFmtId="165" fontId="8" fillId="0" borderId="1" xfId="0" applyNumberFormat="1" applyFont="1" applyFill="1" applyBorder="1" applyAlignment="1">
      <alignment horizontal="center" vertical="center"/>
    </xf>
    <xf numFmtId="165" fontId="12" fillId="0" borderId="1" xfId="0" applyNumberFormat="1" applyFont="1" applyFill="1" applyBorder="1" applyAlignment="1">
      <alignment horizontal="center" vertical="center"/>
    </xf>
    <xf numFmtId="3" fontId="8" fillId="0" borderId="1" xfId="2" applyNumberFormat="1" applyFont="1" applyFill="1" applyBorder="1" applyAlignment="1">
      <alignment horizontal="center" vertical="center" wrapText="1"/>
    </xf>
    <xf numFmtId="49" fontId="8" fillId="0" borderId="1" xfId="2" applyNumberFormat="1" applyFont="1" applyFill="1" applyBorder="1" applyAlignment="1">
      <alignment horizontal="center" vertical="center" wrapText="1"/>
    </xf>
    <xf numFmtId="0" fontId="12" fillId="0" borderId="1" xfId="2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2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left" vertical="center" wrapText="1"/>
    </xf>
    <xf numFmtId="0" fontId="8" fillId="0" borderId="4" xfId="2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165" fontId="8" fillId="0" borderId="4" xfId="0" applyNumberFormat="1" applyFont="1" applyFill="1" applyBorder="1" applyAlignment="1">
      <alignment horizontal="center" vertical="center"/>
    </xf>
    <xf numFmtId="165" fontId="12" fillId="0" borderId="4" xfId="0" applyNumberFormat="1" applyFont="1" applyFill="1" applyBorder="1" applyAlignment="1">
      <alignment horizontal="center" vertical="center"/>
    </xf>
    <xf numFmtId="0" fontId="12" fillId="0" borderId="2" xfId="2" applyNumberFormat="1" applyFont="1" applyFill="1" applyBorder="1" applyAlignment="1">
      <alignment horizontal="left" vertical="center" wrapText="1"/>
    </xf>
    <xf numFmtId="0" fontId="12" fillId="0" borderId="9" xfId="2" applyNumberFormat="1" applyFont="1" applyFill="1" applyBorder="1" applyAlignment="1">
      <alignment horizontal="left" vertical="center" wrapText="1"/>
    </xf>
    <xf numFmtId="164" fontId="12" fillId="0" borderId="9" xfId="0" applyNumberFormat="1" applyFont="1" applyFill="1" applyBorder="1" applyAlignment="1">
      <alignment horizontal="center" vertical="center" wrapText="1"/>
    </xf>
    <xf numFmtId="164" fontId="12" fillId="0" borderId="2" xfId="0" applyNumberFormat="1" applyFont="1" applyFill="1" applyBorder="1" applyAlignment="1">
      <alignment horizontal="center" vertical="center" wrapText="1"/>
    </xf>
    <xf numFmtId="49" fontId="8" fillId="0" borderId="4" xfId="2" applyNumberFormat="1" applyFont="1" applyFill="1" applyBorder="1" applyAlignment="1">
      <alignment horizontal="left" vertical="center" wrapText="1"/>
    </xf>
    <xf numFmtId="49" fontId="8" fillId="0" borderId="4" xfId="2" applyNumberFormat="1" applyFont="1" applyFill="1" applyBorder="1" applyAlignment="1">
      <alignment horizontal="center" vertical="center" wrapText="1"/>
    </xf>
    <xf numFmtId="3" fontId="8" fillId="0" borderId="4" xfId="2" applyNumberFormat="1" applyFont="1" applyFill="1" applyBorder="1" applyAlignment="1">
      <alignment horizontal="center" vertical="center" wrapText="1"/>
    </xf>
    <xf numFmtId="2" fontId="8" fillId="0" borderId="4" xfId="2" applyNumberFormat="1" applyFont="1" applyFill="1" applyBorder="1" applyAlignment="1">
      <alignment horizontal="left" vertical="center" wrapText="1"/>
    </xf>
    <xf numFmtId="2" fontId="8" fillId="0" borderId="4" xfId="2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65" fontId="8" fillId="0" borderId="6" xfId="0" applyNumberFormat="1" applyFont="1" applyFill="1" applyBorder="1" applyAlignment="1">
      <alignment horizontal="center" vertical="center"/>
    </xf>
    <xf numFmtId="165" fontId="8" fillId="0" borderId="8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4" xfId="2" applyNumberFormat="1" applyFont="1" applyFill="1" applyBorder="1" applyAlignment="1" applyProtection="1">
      <alignment horizontal="left" vertical="center" wrapText="1"/>
      <protection locked="0"/>
    </xf>
    <xf numFmtId="2" fontId="12" fillId="0" borderId="9" xfId="2" applyNumberFormat="1" applyFont="1" applyFill="1" applyBorder="1" applyAlignment="1">
      <alignment horizontal="center" vertical="center" wrapText="1"/>
    </xf>
    <xf numFmtId="49" fontId="12" fillId="0" borderId="2" xfId="2" applyNumberFormat="1" applyFont="1" applyFill="1" applyBorder="1" applyAlignment="1">
      <alignment horizontal="center" vertical="center" wrapText="1"/>
    </xf>
    <xf numFmtId="165" fontId="8" fillId="0" borderId="4" xfId="2" applyNumberFormat="1" applyFont="1" applyFill="1" applyBorder="1" applyAlignment="1">
      <alignment horizontal="center" vertical="center" wrapText="1"/>
    </xf>
    <xf numFmtId="165" fontId="12" fillId="0" borderId="1" xfId="2" applyNumberFormat="1" applyFont="1" applyFill="1" applyBorder="1" applyAlignment="1">
      <alignment horizontal="center" vertical="center" wrapText="1"/>
    </xf>
    <xf numFmtId="165" fontId="8" fillId="0" borderId="1" xfId="2" applyNumberFormat="1" applyFont="1" applyFill="1" applyBorder="1" applyAlignment="1">
      <alignment horizontal="center" vertical="center" wrapText="1"/>
    </xf>
    <xf numFmtId="2" fontId="12" fillId="0" borderId="1" xfId="2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65" fontId="8" fillId="0" borderId="6" xfId="0" applyNumberFormat="1" applyFont="1" applyFill="1" applyBorder="1" applyAlignment="1">
      <alignment horizontal="center" vertical="center"/>
    </xf>
    <xf numFmtId="165" fontId="8" fillId="0" borderId="8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2" fillId="0" borderId="0" xfId="0" applyNumberFormat="1" applyFont="1" applyFill="1"/>
    <xf numFmtId="0" fontId="8" fillId="0" borderId="1" xfId="2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65" fontId="8" fillId="0" borderId="6" xfId="0" applyNumberFormat="1" applyFont="1" applyFill="1" applyBorder="1" applyAlignment="1">
      <alignment horizontal="center" vertical="center"/>
    </xf>
    <xf numFmtId="165" fontId="8" fillId="0" borderId="8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65" fontId="8" fillId="0" borderId="0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5" fontId="8" fillId="0" borderId="6" xfId="0" applyNumberFormat="1" applyFont="1" applyFill="1" applyBorder="1" applyAlignment="1">
      <alignment horizontal="center" vertical="center"/>
    </xf>
    <xf numFmtId="165" fontId="8" fillId="0" borderId="8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1" xfId="0" applyFont="1" applyFill="1" applyBorder="1"/>
    <xf numFmtId="49" fontId="8" fillId="0" borderId="2" xfId="2" applyNumberFormat="1" applyFont="1" applyFill="1" applyBorder="1" applyAlignment="1">
      <alignment horizontal="left" vertical="center" wrapText="1"/>
    </xf>
    <xf numFmtId="0" fontId="8" fillId="0" borderId="9" xfId="2" applyNumberFormat="1" applyFont="1" applyFill="1" applyBorder="1" applyAlignment="1">
      <alignment horizontal="center" vertical="center" wrapText="1"/>
    </xf>
    <xf numFmtId="49" fontId="8" fillId="0" borderId="2" xfId="2" applyNumberFormat="1" applyFont="1" applyFill="1" applyBorder="1" applyAlignment="1">
      <alignment horizontal="center" vertical="center" wrapText="1"/>
    </xf>
    <xf numFmtId="3" fontId="8" fillId="0" borderId="2" xfId="2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/>
    <xf numFmtId="0" fontId="17" fillId="0" borderId="0" xfId="0" applyFont="1" applyAlignment="1">
      <alignment horizontal="right"/>
    </xf>
    <xf numFmtId="0" fontId="17" fillId="0" borderId="0" xfId="0" applyFont="1"/>
    <xf numFmtId="0" fontId="17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left" vertical="center" wrapText="1"/>
    </xf>
    <xf numFmtId="164" fontId="17" fillId="0" borderId="8" xfId="0" applyNumberFormat="1" applyFont="1" applyFill="1" applyBorder="1" applyAlignment="1">
      <alignment horizontal="center" vertical="center" wrapText="1"/>
    </xf>
    <xf numFmtId="164" fontId="17" fillId="0" borderId="24" xfId="0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left" vertical="center" wrapText="1"/>
    </xf>
    <xf numFmtId="164" fontId="2" fillId="0" borderId="8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4" fontId="2" fillId="0" borderId="6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8" xfId="0" applyNumberFormat="1" applyFont="1" applyFill="1" applyBorder="1"/>
    <xf numFmtId="164" fontId="2" fillId="0" borderId="1" xfId="0" applyNumberFormat="1" applyFont="1" applyFill="1" applyBorder="1"/>
    <xf numFmtId="164" fontId="2" fillId="0" borderId="6" xfId="0" applyNumberFormat="1" applyFont="1" applyFill="1" applyBorder="1"/>
    <xf numFmtId="164" fontId="2" fillId="0" borderId="24" xfId="0" applyNumberFormat="1" applyFont="1" applyFill="1" applyBorder="1"/>
    <xf numFmtId="164" fontId="2" fillId="0" borderId="8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8" xfId="0" applyFont="1" applyFill="1" applyBorder="1"/>
    <xf numFmtId="0" fontId="2" fillId="0" borderId="6" xfId="0" applyFont="1" applyFill="1" applyBorder="1"/>
    <xf numFmtId="0" fontId="2" fillId="0" borderId="24" xfId="0" applyFont="1" applyFill="1" applyBorder="1"/>
    <xf numFmtId="0" fontId="17" fillId="0" borderId="24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left" vertical="center" wrapText="1"/>
    </xf>
    <xf numFmtId="0" fontId="17" fillId="0" borderId="8" xfId="0" applyFont="1" applyFill="1" applyBorder="1"/>
    <xf numFmtId="0" fontId="17" fillId="0" borderId="1" xfId="0" applyFont="1" applyFill="1" applyBorder="1"/>
    <xf numFmtId="0" fontId="17" fillId="0" borderId="6" xfId="0" applyFont="1" applyFill="1" applyBorder="1"/>
    <xf numFmtId="0" fontId="17" fillId="0" borderId="24" xfId="0" applyFont="1" applyFill="1" applyBorder="1"/>
    <xf numFmtId="0" fontId="2" fillId="0" borderId="24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left" vertical="center" wrapText="1"/>
    </xf>
    <xf numFmtId="0" fontId="2" fillId="0" borderId="11" xfId="0" applyFont="1" applyFill="1" applyBorder="1"/>
    <xf numFmtId="0" fontId="2" fillId="0" borderId="2" xfId="0" applyFont="1" applyFill="1" applyBorder="1"/>
    <xf numFmtId="0" fontId="2" fillId="0" borderId="9" xfId="0" applyFont="1" applyFill="1" applyBorder="1"/>
    <xf numFmtId="0" fontId="2" fillId="0" borderId="26" xfId="0" applyFont="1" applyFill="1" applyBorder="1"/>
    <xf numFmtId="0" fontId="2" fillId="0" borderId="27" xfId="0" applyFont="1" applyFill="1" applyBorder="1" applyAlignment="1">
      <alignment horizontal="left" vertical="center" wrapText="1"/>
    </xf>
    <xf numFmtId="0" fontId="17" fillId="0" borderId="16" xfId="0" applyFont="1" applyFill="1" applyBorder="1" applyAlignment="1">
      <alignment horizontal="left" vertical="center"/>
    </xf>
    <xf numFmtId="0" fontId="17" fillId="0" borderId="17" xfId="0" applyFont="1" applyFill="1" applyBorder="1" applyAlignment="1">
      <alignment horizontal="left" vertical="center" wrapText="1"/>
    </xf>
    <xf numFmtId="164" fontId="17" fillId="0" borderId="17" xfId="0" applyNumberFormat="1" applyFont="1" applyFill="1" applyBorder="1" applyAlignment="1">
      <alignment horizontal="center"/>
    </xf>
    <xf numFmtId="164" fontId="17" fillId="0" borderId="19" xfId="0" applyNumberFormat="1" applyFont="1" applyFill="1" applyBorder="1" applyAlignment="1">
      <alignment horizontal="center"/>
    </xf>
    <xf numFmtId="0" fontId="2" fillId="0" borderId="15" xfId="0" applyFont="1" applyFill="1" applyBorder="1" applyAlignment="1">
      <alignment horizontal="left" vertical="center"/>
    </xf>
    <xf numFmtId="0" fontId="2" fillId="0" borderId="18" xfId="0" applyFont="1" applyFill="1" applyBorder="1"/>
    <xf numFmtId="0" fontId="2" fillId="0" borderId="1" xfId="0" applyFont="1" applyFill="1" applyBorder="1" applyAlignment="1">
      <alignment horizontal="right" vertical="center" wrapText="1"/>
    </xf>
    <xf numFmtId="0" fontId="2" fillId="0" borderId="28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right" vertical="center" wrapText="1"/>
    </xf>
    <xf numFmtId="0" fontId="2" fillId="0" borderId="29" xfId="0" applyFont="1" applyFill="1" applyBorder="1"/>
    <xf numFmtId="0" fontId="2" fillId="0" borderId="30" xfId="0" applyFont="1" applyFill="1" applyBorder="1"/>
    <xf numFmtId="2" fontId="17" fillId="0" borderId="22" xfId="0" applyNumberFormat="1" applyFont="1" applyBorder="1" applyAlignment="1">
      <alignment horizontal="center" vertical="center" wrapText="1"/>
    </xf>
    <xf numFmtId="2" fontId="17" fillId="0" borderId="23" xfId="0" applyNumberFormat="1" applyFont="1" applyBorder="1" applyAlignment="1">
      <alignment horizontal="center" vertical="center" wrapText="1"/>
    </xf>
    <xf numFmtId="2" fontId="17" fillId="0" borderId="20" xfId="0" applyNumberFormat="1" applyFont="1" applyBorder="1" applyAlignment="1">
      <alignment horizontal="center" vertical="center" wrapText="1"/>
    </xf>
    <xf numFmtId="0" fontId="17" fillId="0" borderId="0" xfId="0" applyFont="1" applyFill="1" applyAlignment="1">
      <alignment horizontal="right"/>
    </xf>
    <xf numFmtId="0" fontId="17" fillId="0" borderId="0" xfId="0" applyFont="1" applyFill="1"/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8" fillId="0" borderId="1" xfId="2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17" fillId="0" borderId="0" xfId="0" applyFont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65" fontId="8" fillId="0" borderId="6" xfId="0" applyNumberFormat="1" applyFont="1" applyFill="1" applyBorder="1" applyAlignment="1">
      <alignment horizontal="center" vertical="center"/>
    </xf>
    <xf numFmtId="165" fontId="8" fillId="0" borderId="8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65" fontId="12" fillId="0" borderId="6" xfId="0" applyNumberFormat="1" applyFont="1" applyFill="1" applyBorder="1" applyAlignment="1">
      <alignment horizontal="center" vertical="center"/>
    </xf>
    <xf numFmtId="165" fontId="12" fillId="0" borderId="8" xfId="0" applyNumberFormat="1" applyFont="1" applyFill="1" applyBorder="1" applyAlignment="1">
      <alignment horizontal="center" vertical="center"/>
    </xf>
    <xf numFmtId="165" fontId="8" fillId="0" borderId="12" xfId="0" applyNumberFormat="1" applyFont="1" applyFill="1" applyBorder="1" applyAlignment="1">
      <alignment horizontal="center" vertical="center"/>
    </xf>
    <xf numFmtId="165" fontId="8" fillId="0" borderId="14" xfId="0" applyNumberFormat="1" applyFont="1" applyFill="1" applyBorder="1" applyAlignment="1">
      <alignment horizontal="center" vertical="center"/>
    </xf>
    <xf numFmtId="165" fontId="8" fillId="0" borderId="12" xfId="0" applyNumberFormat="1" applyFont="1" applyFill="1" applyBorder="1" applyAlignment="1">
      <alignment horizontal="center"/>
    </xf>
    <xf numFmtId="165" fontId="8" fillId="0" borderId="14" xfId="0" applyNumberFormat="1" applyFont="1" applyFill="1" applyBorder="1" applyAlignment="1">
      <alignment horizontal="center"/>
    </xf>
    <xf numFmtId="0" fontId="16" fillId="0" borderId="13" xfId="0" applyFont="1" applyFill="1" applyBorder="1" applyAlignment="1">
      <alignment horizontal="right"/>
    </xf>
    <xf numFmtId="0" fontId="12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2" fontId="6" fillId="0" borderId="0" xfId="0" applyNumberFormat="1" applyFont="1" applyFill="1" applyAlignment="1">
      <alignment horizontal="right" wrapText="1"/>
    </xf>
    <xf numFmtId="0" fontId="7" fillId="0" borderId="0" xfId="0" applyFont="1" applyFill="1" applyAlignment="1">
      <alignment horizontal="right"/>
    </xf>
    <xf numFmtId="0" fontId="12" fillId="0" borderId="4" xfId="0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/>
    </xf>
    <xf numFmtId="165" fontId="2" fillId="0" borderId="8" xfId="0" applyNumberFormat="1" applyFont="1" applyFill="1" applyBorder="1" applyAlignment="1">
      <alignment horizontal="center" vertical="center"/>
    </xf>
    <xf numFmtId="165" fontId="2" fillId="0" borderId="9" xfId="0" applyNumberFormat="1" applyFont="1" applyFill="1" applyBorder="1" applyAlignment="1">
      <alignment horizontal="center" vertical="center"/>
    </xf>
    <xf numFmtId="165" fontId="2" fillId="0" borderId="11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right"/>
    </xf>
  </cellXfs>
  <cellStyles count="3">
    <cellStyle name="Обычный" xfId="0" builtinId="0"/>
    <cellStyle name="Обычный 5" xfId="1"/>
    <cellStyle name="Обычный_Книга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5"/>
  <sheetViews>
    <sheetView showGridLines="0" tabSelected="1" view="pageBreakPreview" topLeftCell="C1" zoomScaleNormal="110" zoomScaleSheetLayoutView="100" workbookViewId="0">
      <selection activeCell="I5" sqref="I5"/>
    </sheetView>
  </sheetViews>
  <sheetFormatPr defaultColWidth="20.42578125" defaultRowHeight="15" x14ac:dyDescent="0.25"/>
  <cols>
    <col min="1" max="1" width="6" style="1" bestFit="1" customWidth="1"/>
    <col min="2" max="2" width="43" style="2" customWidth="1"/>
    <col min="3" max="3" width="8.5703125" style="1" customWidth="1"/>
    <col min="4" max="4" width="11.28515625" style="1" customWidth="1"/>
    <col min="5" max="5" width="7.5703125" style="1" customWidth="1"/>
    <col min="6" max="6" width="7.85546875" style="1" customWidth="1"/>
    <col min="7" max="7" width="10.5703125" style="1" customWidth="1"/>
    <col min="8" max="8" width="11.140625" style="1" customWidth="1"/>
    <col min="9" max="9" width="14" style="1" customWidth="1"/>
    <col min="10" max="10" width="10.5703125" style="1" customWidth="1"/>
    <col min="11" max="12" width="10" style="1" customWidth="1"/>
    <col min="13" max="13" width="10.42578125" style="1" customWidth="1"/>
    <col min="14" max="14" width="7.7109375" style="1" customWidth="1"/>
    <col min="15" max="15" width="8" style="1" customWidth="1"/>
    <col min="16" max="16" width="8.28515625" style="1" customWidth="1"/>
    <col min="17" max="17" width="9.28515625" style="1" customWidth="1"/>
    <col min="18" max="18" width="0" style="1" hidden="1" customWidth="1"/>
    <col min="19" max="19" width="6.42578125" style="1" hidden="1" customWidth="1"/>
    <col min="20" max="21" width="7.42578125" style="1" hidden="1" customWidth="1"/>
    <col min="22" max="24" width="8.85546875" style="1" hidden="1" customWidth="1"/>
    <col min="25" max="16384" width="20.42578125" style="1"/>
  </cols>
  <sheetData>
    <row r="1" spans="1:23" ht="18.75" x14ac:dyDescent="0.3">
      <c r="M1" s="3"/>
      <c r="N1" s="3"/>
      <c r="O1" s="3"/>
      <c r="P1" s="3"/>
      <c r="Q1" s="200" t="s">
        <v>380</v>
      </c>
    </row>
    <row r="2" spans="1:23" ht="18.75" x14ac:dyDescent="0.3">
      <c r="M2" s="3"/>
      <c r="N2" s="3"/>
      <c r="O2" s="3"/>
      <c r="P2" s="3"/>
      <c r="Q2" s="200" t="s">
        <v>329</v>
      </c>
    </row>
    <row r="3" spans="1:23" ht="18.75" x14ac:dyDescent="0.3">
      <c r="B3" s="144"/>
      <c r="M3" s="3"/>
      <c r="N3" s="3"/>
      <c r="O3" s="3"/>
      <c r="P3" s="3"/>
      <c r="Q3" s="200" t="s">
        <v>330</v>
      </c>
    </row>
    <row r="4" spans="1:23" ht="18.75" x14ac:dyDescent="0.3">
      <c r="B4" s="144"/>
      <c r="M4" s="3"/>
      <c r="N4" s="3"/>
      <c r="O4" s="3"/>
      <c r="P4" s="3"/>
      <c r="Q4" s="200" t="s">
        <v>331</v>
      </c>
    </row>
    <row r="5" spans="1:23" ht="18.75" x14ac:dyDescent="0.3">
      <c r="M5" s="3"/>
      <c r="N5" s="3"/>
      <c r="O5" s="3"/>
      <c r="P5" s="3"/>
      <c r="Q5" s="200" t="s">
        <v>379</v>
      </c>
    </row>
    <row r="6" spans="1:23" ht="18.75" x14ac:dyDescent="0.3">
      <c r="N6" s="4"/>
      <c r="O6" s="5"/>
      <c r="P6" s="5"/>
      <c r="Q6" s="5"/>
    </row>
    <row r="7" spans="1:23" ht="18.75" x14ac:dyDescent="0.3">
      <c r="N7" s="4"/>
      <c r="O7" s="4"/>
      <c r="P7" s="4"/>
      <c r="Q7" s="4"/>
    </row>
    <row r="8" spans="1:23" ht="18.75" x14ac:dyDescent="0.3">
      <c r="A8" s="201" t="s">
        <v>290</v>
      </c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</row>
    <row r="9" spans="1:23" ht="16.5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23" x14ac:dyDescent="0.25">
      <c r="A10" s="204" t="s">
        <v>0</v>
      </c>
      <c r="B10" s="205" t="s">
        <v>1</v>
      </c>
      <c r="C10" s="208" t="s">
        <v>2</v>
      </c>
      <c r="D10" s="208" t="s">
        <v>3</v>
      </c>
      <c r="E10" s="209" t="s">
        <v>4</v>
      </c>
      <c r="F10" s="209" t="s">
        <v>5</v>
      </c>
      <c r="G10" s="208" t="s">
        <v>6</v>
      </c>
      <c r="H10" s="208" t="s">
        <v>7</v>
      </c>
      <c r="I10" s="208" t="s">
        <v>8</v>
      </c>
      <c r="J10" s="208" t="s">
        <v>9</v>
      </c>
      <c r="K10" s="208"/>
      <c r="L10" s="208"/>
      <c r="M10" s="208"/>
      <c r="N10" s="208" t="s">
        <v>10</v>
      </c>
      <c r="O10" s="208"/>
      <c r="P10" s="208"/>
      <c r="Q10" s="208"/>
    </row>
    <row r="11" spans="1:23" ht="38.25" x14ac:dyDescent="0.25">
      <c r="A11" s="204"/>
      <c r="B11" s="206"/>
      <c r="C11" s="208"/>
      <c r="D11" s="208"/>
      <c r="E11" s="209"/>
      <c r="F11" s="209"/>
      <c r="G11" s="208"/>
      <c r="H11" s="208"/>
      <c r="I11" s="208"/>
      <c r="J11" s="9" t="s">
        <v>11</v>
      </c>
      <c r="K11" s="9" t="s">
        <v>12</v>
      </c>
      <c r="L11" s="9" t="s">
        <v>13</v>
      </c>
      <c r="M11" s="9" t="s">
        <v>14</v>
      </c>
      <c r="N11" s="9" t="s">
        <v>15</v>
      </c>
      <c r="O11" s="9" t="s">
        <v>16</v>
      </c>
      <c r="P11" s="9" t="s">
        <v>17</v>
      </c>
      <c r="Q11" s="9" t="s">
        <v>14</v>
      </c>
    </row>
    <row r="12" spans="1:23" ht="25.5" x14ac:dyDescent="0.25">
      <c r="A12" s="204"/>
      <c r="B12" s="207"/>
      <c r="C12" s="10" t="s">
        <v>18</v>
      </c>
      <c r="D12" s="10" t="s">
        <v>19</v>
      </c>
      <c r="E12" s="209"/>
      <c r="F12" s="209"/>
      <c r="G12" s="10" t="s">
        <v>20</v>
      </c>
      <c r="H12" s="10" t="s">
        <v>20</v>
      </c>
      <c r="I12" s="10" t="s">
        <v>20</v>
      </c>
      <c r="J12" s="10" t="s">
        <v>19</v>
      </c>
      <c r="K12" s="10" t="s">
        <v>19</v>
      </c>
      <c r="L12" s="10" t="s">
        <v>19</v>
      </c>
      <c r="M12" s="10" t="s">
        <v>19</v>
      </c>
      <c r="N12" s="10" t="s">
        <v>20</v>
      </c>
      <c r="O12" s="10" t="s">
        <v>20</v>
      </c>
      <c r="P12" s="10" t="s">
        <v>20</v>
      </c>
      <c r="Q12" s="10" t="s">
        <v>20</v>
      </c>
      <c r="V12" s="1" t="e">
        <f>V13/T13*1.18</f>
        <v>#REF!</v>
      </c>
      <c r="W12" s="1" t="e">
        <f>W13/U13*1.18</f>
        <v>#REF!</v>
      </c>
    </row>
    <row r="13" spans="1:23" s="14" customFormat="1" ht="30.75" customHeight="1" x14ac:dyDescent="0.2">
      <c r="A13" s="11"/>
      <c r="B13" s="12" t="s">
        <v>21</v>
      </c>
      <c r="C13" s="12"/>
      <c r="D13" s="12"/>
      <c r="E13" s="12"/>
      <c r="F13" s="12"/>
      <c r="G13" s="13">
        <f t="shared" ref="G13:P13" si="0">G56+G57+G82+G85+G88+G119</f>
        <v>197.0333</v>
      </c>
      <c r="H13" s="13">
        <f t="shared" si="0"/>
        <v>0</v>
      </c>
      <c r="I13" s="13">
        <f t="shared" si="0"/>
        <v>0</v>
      </c>
      <c r="J13" s="13">
        <f t="shared" si="0"/>
        <v>2.5030000000000001</v>
      </c>
      <c r="K13" s="13">
        <f t="shared" si="0"/>
        <v>22.963000000000001</v>
      </c>
      <c r="L13" s="13">
        <f t="shared" si="0"/>
        <v>13.423</v>
      </c>
      <c r="M13" s="13">
        <f t="shared" si="0"/>
        <v>38.889000000000003</v>
      </c>
      <c r="N13" s="13">
        <f t="shared" si="0"/>
        <v>60.580300000000001</v>
      </c>
      <c r="O13" s="13">
        <f t="shared" si="0"/>
        <v>67.905000000000001</v>
      </c>
      <c r="P13" s="13">
        <f t="shared" si="0"/>
        <v>68.548000000000002</v>
      </c>
      <c r="Q13" s="13">
        <f>N13+O13+P13</f>
        <v>197.0333</v>
      </c>
      <c r="R13" s="14">
        <f>57.986+8.379</f>
        <v>66.364999999999995</v>
      </c>
      <c r="S13" s="15">
        <f>S56+S82+S85+S88+S119</f>
        <v>59.566163000000003</v>
      </c>
      <c r="T13" s="15">
        <f>T56+T82+T85+T88+T119</f>
        <v>45.693023999999994</v>
      </c>
      <c r="U13" s="15">
        <f>U56+U82+U85+U88+U119</f>
        <v>26.925000000000004</v>
      </c>
      <c r="V13" s="14" t="e">
        <f>#REF!</f>
        <v>#REF!</v>
      </c>
      <c r="W13" s="14" t="e">
        <f>#REF!</f>
        <v>#REF!</v>
      </c>
    </row>
    <row r="14" spans="1:23" ht="32.25" customHeight="1" x14ac:dyDescent="0.25">
      <c r="A14" s="16">
        <v>1</v>
      </c>
      <c r="B14" s="17" t="s">
        <v>22</v>
      </c>
      <c r="C14" s="9"/>
      <c r="D14" s="9"/>
      <c r="E14" s="9"/>
      <c r="F14" s="9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">
        <f>N13/1.18</f>
        <v>51.3392372881356</v>
      </c>
      <c r="S14" s="19"/>
      <c r="T14" s="19"/>
      <c r="U14" s="19"/>
    </row>
    <row r="15" spans="1:23" ht="25.5" x14ac:dyDescent="0.25">
      <c r="A15" s="16" t="s">
        <v>23</v>
      </c>
      <c r="B15" s="17" t="s">
        <v>24</v>
      </c>
      <c r="C15" s="9"/>
      <c r="D15" s="9"/>
      <c r="E15" s="9"/>
      <c r="F15" s="9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S15" s="19"/>
      <c r="T15" s="19"/>
      <c r="U15" s="19"/>
    </row>
    <row r="16" spans="1:23" ht="38.25" x14ac:dyDescent="0.25">
      <c r="A16" s="20" t="s">
        <v>25</v>
      </c>
      <c r="B16" s="21" t="s">
        <v>275</v>
      </c>
      <c r="C16" s="9"/>
      <c r="D16" s="20">
        <v>4.25</v>
      </c>
      <c r="E16" s="10">
        <v>2012</v>
      </c>
      <c r="F16" s="10">
        <v>2012</v>
      </c>
      <c r="G16" s="22">
        <f>N16+O16+P16+H16</f>
        <v>0.40400000000000003</v>
      </c>
      <c r="H16" s="23">
        <v>0</v>
      </c>
      <c r="I16" s="23">
        <v>0</v>
      </c>
      <c r="J16" s="23">
        <v>1</v>
      </c>
      <c r="K16" s="23">
        <v>0</v>
      </c>
      <c r="L16" s="23">
        <v>0</v>
      </c>
      <c r="M16" s="23">
        <v>1</v>
      </c>
      <c r="N16" s="24">
        <v>0.40400000000000003</v>
      </c>
      <c r="O16" s="23">
        <v>0</v>
      </c>
      <c r="P16" s="23">
        <v>0</v>
      </c>
      <c r="Q16" s="24">
        <f>SUM(N16:P16)</f>
        <v>0.40400000000000003</v>
      </c>
      <c r="S16" s="25">
        <v>0.57650000000000001</v>
      </c>
      <c r="T16" s="10"/>
      <c r="U16" s="10"/>
    </row>
    <row r="17" spans="1:21" ht="38.25" x14ac:dyDescent="0.25">
      <c r="A17" s="20" t="s">
        <v>26</v>
      </c>
      <c r="B17" s="26" t="s">
        <v>27</v>
      </c>
      <c r="C17" s="9"/>
      <c r="D17" s="20" t="s">
        <v>28</v>
      </c>
      <c r="E17" s="10">
        <v>2012</v>
      </c>
      <c r="F17" s="10">
        <v>2012</v>
      </c>
      <c r="G17" s="22">
        <f t="shared" ref="G17:G51" si="1">N17+O17+P17+H17</f>
        <v>0.28100000000000003</v>
      </c>
      <c r="H17" s="23">
        <v>0</v>
      </c>
      <c r="I17" s="23">
        <v>0</v>
      </c>
      <c r="J17" s="22">
        <v>0.63</v>
      </c>
      <c r="K17" s="23">
        <v>0</v>
      </c>
      <c r="L17" s="23">
        <v>0</v>
      </c>
      <c r="M17" s="22">
        <v>0.63</v>
      </c>
      <c r="N17" s="24">
        <v>0.28100000000000003</v>
      </c>
      <c r="O17" s="23">
        <v>0</v>
      </c>
      <c r="P17" s="23">
        <v>0</v>
      </c>
      <c r="Q17" s="24">
        <f t="shared" ref="Q17:Q55" si="2">SUM(N17:P17)</f>
        <v>0.28100000000000003</v>
      </c>
      <c r="S17" s="10">
        <v>0.40899999999999997</v>
      </c>
      <c r="T17" s="10"/>
      <c r="U17" s="10"/>
    </row>
    <row r="18" spans="1:21" ht="38.25" x14ac:dyDescent="0.25">
      <c r="A18" s="104" t="s">
        <v>29</v>
      </c>
      <c r="B18" s="26" t="s">
        <v>30</v>
      </c>
      <c r="C18" s="9"/>
      <c r="D18" s="20" t="s">
        <v>31</v>
      </c>
      <c r="E18" s="10">
        <v>2012</v>
      </c>
      <c r="F18" s="10">
        <v>2012</v>
      </c>
      <c r="G18" s="22">
        <f t="shared" si="1"/>
        <v>0.151</v>
      </c>
      <c r="H18" s="23">
        <v>0</v>
      </c>
      <c r="I18" s="23">
        <v>0</v>
      </c>
      <c r="J18" s="22">
        <v>0.25</v>
      </c>
      <c r="K18" s="23">
        <v>0</v>
      </c>
      <c r="L18" s="23">
        <v>0</v>
      </c>
      <c r="M18" s="22">
        <v>0.25</v>
      </c>
      <c r="N18" s="24">
        <v>0.151</v>
      </c>
      <c r="O18" s="23">
        <v>0</v>
      </c>
      <c r="P18" s="23">
        <v>0</v>
      </c>
      <c r="Q18" s="24">
        <f t="shared" si="2"/>
        <v>0.151</v>
      </c>
      <c r="S18" s="10">
        <v>0.19800000000000001</v>
      </c>
      <c r="T18" s="10"/>
      <c r="U18" s="10"/>
    </row>
    <row r="19" spans="1:21" ht="38.25" x14ac:dyDescent="0.25">
      <c r="A19" s="104" t="s">
        <v>32</v>
      </c>
      <c r="B19" s="26" t="s">
        <v>33</v>
      </c>
      <c r="C19" s="9"/>
      <c r="D19" s="20" t="s">
        <v>34</v>
      </c>
      <c r="E19" s="10">
        <v>2012</v>
      </c>
      <c r="F19" s="10">
        <v>2012</v>
      </c>
      <c r="G19" s="22">
        <f t="shared" si="1"/>
        <v>0.105</v>
      </c>
      <c r="H19" s="23">
        <v>0</v>
      </c>
      <c r="I19" s="23">
        <v>0</v>
      </c>
      <c r="J19" s="22">
        <v>0.16</v>
      </c>
      <c r="K19" s="23">
        <v>0</v>
      </c>
      <c r="L19" s="23">
        <v>0</v>
      </c>
      <c r="M19" s="22">
        <v>0.16</v>
      </c>
      <c r="N19" s="24">
        <v>0.105</v>
      </c>
      <c r="O19" s="23">
        <v>0</v>
      </c>
      <c r="P19" s="23">
        <v>0</v>
      </c>
      <c r="Q19" s="24">
        <f t="shared" si="2"/>
        <v>0.105</v>
      </c>
      <c r="S19" s="10">
        <v>0.17100000000000001</v>
      </c>
      <c r="T19" s="10"/>
      <c r="U19" s="10"/>
    </row>
    <row r="20" spans="1:21" ht="38.25" x14ac:dyDescent="0.25">
      <c r="A20" s="104" t="s">
        <v>35</v>
      </c>
      <c r="B20" s="26" t="s">
        <v>36</v>
      </c>
      <c r="C20" s="9"/>
      <c r="D20" s="20" t="s">
        <v>37</v>
      </c>
      <c r="E20" s="10">
        <v>2012</v>
      </c>
      <c r="F20" s="10">
        <v>2012</v>
      </c>
      <c r="G20" s="22">
        <f t="shared" si="1"/>
        <v>8.5000000000000006E-2</v>
      </c>
      <c r="H20" s="23">
        <v>0</v>
      </c>
      <c r="I20" s="23">
        <v>0</v>
      </c>
      <c r="J20" s="22">
        <v>0.1</v>
      </c>
      <c r="K20" s="23">
        <v>0</v>
      </c>
      <c r="L20" s="23">
        <v>0</v>
      </c>
      <c r="M20" s="22">
        <v>0.1</v>
      </c>
      <c r="N20" s="24">
        <v>8.5000000000000006E-2</v>
      </c>
      <c r="O20" s="23">
        <v>0</v>
      </c>
      <c r="P20" s="23">
        <v>0</v>
      </c>
      <c r="Q20" s="24">
        <f t="shared" si="2"/>
        <v>8.5000000000000006E-2</v>
      </c>
      <c r="S20" s="10">
        <v>0.14599999999999999</v>
      </c>
      <c r="T20" s="10"/>
      <c r="U20" s="10"/>
    </row>
    <row r="21" spans="1:21" ht="38.25" x14ac:dyDescent="0.25">
      <c r="A21" s="104" t="s">
        <v>38</v>
      </c>
      <c r="B21" s="26" t="s">
        <v>39</v>
      </c>
      <c r="C21" s="9"/>
      <c r="D21" s="20" t="s">
        <v>40</v>
      </c>
      <c r="E21" s="10">
        <v>2012</v>
      </c>
      <c r="F21" s="10">
        <v>2012</v>
      </c>
      <c r="G21" s="22">
        <f t="shared" si="1"/>
        <v>7.4999999999999997E-2</v>
      </c>
      <c r="H21" s="23">
        <v>0</v>
      </c>
      <c r="I21" s="23">
        <v>0</v>
      </c>
      <c r="J21" s="22">
        <v>6.3E-2</v>
      </c>
      <c r="K21" s="23">
        <v>0</v>
      </c>
      <c r="L21" s="23">
        <v>0</v>
      </c>
      <c r="M21" s="22">
        <v>6.3E-2</v>
      </c>
      <c r="N21" s="24">
        <v>7.4999999999999997E-2</v>
      </c>
      <c r="O21" s="23">
        <v>0</v>
      </c>
      <c r="P21" s="23">
        <v>0</v>
      </c>
      <c r="Q21" s="24">
        <f t="shared" si="2"/>
        <v>7.4999999999999997E-2</v>
      </c>
      <c r="S21" s="10">
        <v>0.22</v>
      </c>
      <c r="T21" s="10"/>
      <c r="U21" s="10"/>
    </row>
    <row r="22" spans="1:21" ht="30" customHeight="1" x14ac:dyDescent="0.25">
      <c r="A22" s="104" t="s">
        <v>41</v>
      </c>
      <c r="B22" s="26" t="s">
        <v>206</v>
      </c>
      <c r="C22" s="9"/>
      <c r="D22" s="75" t="s">
        <v>76</v>
      </c>
      <c r="E22" s="76">
        <v>2012</v>
      </c>
      <c r="F22" s="76">
        <v>2012</v>
      </c>
      <c r="G22" s="22">
        <f t="shared" si="1"/>
        <v>0.80630000000000002</v>
      </c>
      <c r="H22" s="23">
        <v>0</v>
      </c>
      <c r="I22" s="23">
        <v>0</v>
      </c>
      <c r="J22" s="22">
        <v>0.3</v>
      </c>
      <c r="K22" s="23">
        <v>0</v>
      </c>
      <c r="L22" s="23">
        <v>0</v>
      </c>
      <c r="M22" s="22">
        <v>0.3</v>
      </c>
      <c r="N22" s="24">
        <v>0.80630000000000002</v>
      </c>
      <c r="O22" s="23">
        <v>0</v>
      </c>
      <c r="P22" s="23">
        <v>0</v>
      </c>
      <c r="Q22" s="24">
        <f t="shared" si="2"/>
        <v>0.80630000000000002</v>
      </c>
      <c r="S22" s="76"/>
      <c r="T22" s="76"/>
      <c r="U22" s="76"/>
    </row>
    <row r="23" spans="1:21" ht="28.5" customHeight="1" x14ac:dyDescent="0.25">
      <c r="A23" s="104" t="s">
        <v>43</v>
      </c>
      <c r="B23" s="26" t="s">
        <v>276</v>
      </c>
      <c r="C23" s="9"/>
      <c r="D23" s="75" t="s">
        <v>212</v>
      </c>
      <c r="E23" s="76">
        <v>2012</v>
      </c>
      <c r="F23" s="76">
        <v>2012</v>
      </c>
      <c r="G23" s="22">
        <f t="shared" si="1"/>
        <v>0.32</v>
      </c>
      <c r="H23" s="23">
        <v>0</v>
      </c>
      <c r="I23" s="23">
        <v>0</v>
      </c>
      <c r="J23" s="22">
        <v>0</v>
      </c>
      <c r="K23" s="23">
        <v>0</v>
      </c>
      <c r="L23" s="23">
        <v>0</v>
      </c>
      <c r="M23" s="22">
        <v>0</v>
      </c>
      <c r="N23" s="24">
        <v>0.32</v>
      </c>
      <c r="O23" s="23">
        <v>0</v>
      </c>
      <c r="P23" s="23">
        <v>0</v>
      </c>
      <c r="Q23" s="24">
        <f t="shared" si="2"/>
        <v>0.32</v>
      </c>
      <c r="S23" s="76"/>
      <c r="T23" s="76"/>
      <c r="U23" s="76"/>
    </row>
    <row r="24" spans="1:21" ht="30.75" customHeight="1" x14ac:dyDescent="0.25">
      <c r="A24" s="104" t="s">
        <v>45</v>
      </c>
      <c r="B24" s="26" t="s">
        <v>243</v>
      </c>
      <c r="C24" s="9"/>
      <c r="D24" s="75" t="s">
        <v>212</v>
      </c>
      <c r="E24" s="76">
        <v>2012</v>
      </c>
      <c r="F24" s="76">
        <v>2012</v>
      </c>
      <c r="G24" s="22">
        <f t="shared" si="1"/>
        <v>0.61570000000000003</v>
      </c>
      <c r="H24" s="23">
        <v>0</v>
      </c>
      <c r="I24" s="23">
        <v>0</v>
      </c>
      <c r="J24" s="22">
        <v>0</v>
      </c>
      <c r="K24" s="23">
        <v>0</v>
      </c>
      <c r="L24" s="23">
        <v>0</v>
      </c>
      <c r="M24" s="22">
        <v>0</v>
      </c>
      <c r="N24" s="24">
        <v>0.61570000000000003</v>
      </c>
      <c r="O24" s="23">
        <v>0</v>
      </c>
      <c r="P24" s="23">
        <v>0</v>
      </c>
      <c r="Q24" s="24">
        <f t="shared" si="2"/>
        <v>0.61570000000000003</v>
      </c>
      <c r="S24" s="76"/>
      <c r="T24" s="76"/>
      <c r="U24" s="76"/>
    </row>
    <row r="25" spans="1:21" ht="38.25" x14ac:dyDescent="0.25">
      <c r="A25" s="104" t="s">
        <v>47</v>
      </c>
      <c r="B25" s="21" t="s">
        <v>42</v>
      </c>
      <c r="C25" s="9"/>
      <c r="D25" s="10">
        <v>30.2</v>
      </c>
      <c r="E25" s="10">
        <v>2013</v>
      </c>
      <c r="F25" s="10">
        <v>2013</v>
      </c>
      <c r="G25" s="22">
        <f t="shared" si="1"/>
        <v>0.18099999999999999</v>
      </c>
      <c r="H25" s="23">
        <v>0</v>
      </c>
      <c r="I25" s="23">
        <v>0</v>
      </c>
      <c r="J25" s="23">
        <v>0</v>
      </c>
      <c r="K25" s="22">
        <v>0.1</v>
      </c>
      <c r="L25" s="23">
        <v>0</v>
      </c>
      <c r="M25" s="22">
        <v>0.1</v>
      </c>
      <c r="N25" s="23">
        <v>0</v>
      </c>
      <c r="O25" s="24">
        <v>0.18099999999999999</v>
      </c>
      <c r="P25" s="23">
        <v>0</v>
      </c>
      <c r="Q25" s="24">
        <f t="shared" si="2"/>
        <v>0.18099999999999999</v>
      </c>
      <c r="S25" s="10"/>
      <c r="T25" s="10">
        <v>0.52200000000000002</v>
      </c>
      <c r="U25" s="10"/>
    </row>
    <row r="26" spans="1:21" ht="38.25" x14ac:dyDescent="0.25">
      <c r="A26" s="104" t="s">
        <v>49</v>
      </c>
      <c r="B26" s="21" t="s">
        <v>44</v>
      </c>
      <c r="C26" s="9"/>
      <c r="D26" s="10">
        <v>3.2</v>
      </c>
      <c r="E26" s="10">
        <v>2013</v>
      </c>
      <c r="F26" s="10">
        <v>2013</v>
      </c>
      <c r="G26" s="22">
        <f t="shared" si="1"/>
        <v>0.73199999999999998</v>
      </c>
      <c r="H26" s="23">
        <v>0</v>
      </c>
      <c r="I26" s="23">
        <v>0</v>
      </c>
      <c r="J26" s="23">
        <v>0</v>
      </c>
      <c r="K26" s="22">
        <v>1.6</v>
      </c>
      <c r="L26" s="23">
        <v>0</v>
      </c>
      <c r="M26" s="22">
        <v>1.6</v>
      </c>
      <c r="N26" s="23">
        <v>0</v>
      </c>
      <c r="O26" s="24">
        <v>0.73199999999999998</v>
      </c>
      <c r="P26" s="23">
        <v>0</v>
      </c>
      <c r="Q26" s="24">
        <f t="shared" si="2"/>
        <v>0.73199999999999998</v>
      </c>
      <c r="S26" s="10"/>
      <c r="T26" s="10">
        <v>1.24</v>
      </c>
      <c r="U26" s="10"/>
    </row>
    <row r="27" spans="1:21" ht="38.25" x14ac:dyDescent="0.25">
      <c r="A27" s="104" t="s">
        <v>51</v>
      </c>
      <c r="B27" s="21" t="s">
        <v>46</v>
      </c>
      <c r="C27" s="9"/>
      <c r="D27" s="10">
        <v>1.26</v>
      </c>
      <c r="E27" s="10">
        <v>2013</v>
      </c>
      <c r="F27" s="10">
        <v>2013</v>
      </c>
      <c r="G27" s="22">
        <f t="shared" si="1"/>
        <v>0.28199999999999997</v>
      </c>
      <c r="H27" s="23">
        <v>0</v>
      </c>
      <c r="I27" s="23">
        <v>0</v>
      </c>
      <c r="J27" s="23">
        <v>0</v>
      </c>
      <c r="K27" s="22">
        <v>0.63</v>
      </c>
      <c r="L27" s="23">
        <v>0</v>
      </c>
      <c r="M27" s="22">
        <v>0.63</v>
      </c>
      <c r="N27" s="23">
        <v>0</v>
      </c>
      <c r="O27" s="24">
        <v>0.28199999999999997</v>
      </c>
      <c r="P27" s="23">
        <v>0</v>
      </c>
      <c r="Q27" s="24">
        <f t="shared" si="2"/>
        <v>0.28199999999999997</v>
      </c>
      <c r="S27" s="10"/>
      <c r="T27" s="10">
        <v>0.54100000000000004</v>
      </c>
      <c r="U27" s="10"/>
    </row>
    <row r="28" spans="1:21" ht="38.25" x14ac:dyDescent="0.25">
      <c r="A28" s="104" t="s">
        <v>53</v>
      </c>
      <c r="B28" s="21" t="s">
        <v>48</v>
      </c>
      <c r="C28" s="9"/>
      <c r="D28" s="10">
        <v>0.5</v>
      </c>
      <c r="E28" s="10">
        <v>2013</v>
      </c>
      <c r="F28" s="10">
        <v>2013</v>
      </c>
      <c r="G28" s="22">
        <f t="shared" si="1"/>
        <v>0.14599999999999999</v>
      </c>
      <c r="H28" s="23">
        <v>0</v>
      </c>
      <c r="I28" s="23">
        <v>0</v>
      </c>
      <c r="J28" s="23">
        <v>0</v>
      </c>
      <c r="K28" s="22">
        <v>0.25</v>
      </c>
      <c r="L28" s="23">
        <v>0</v>
      </c>
      <c r="M28" s="22">
        <v>0.25</v>
      </c>
      <c r="N28" s="23">
        <v>0</v>
      </c>
      <c r="O28" s="24">
        <v>0.14599999999999999</v>
      </c>
      <c r="P28" s="23">
        <v>0</v>
      </c>
      <c r="Q28" s="24">
        <f t="shared" si="2"/>
        <v>0.14599999999999999</v>
      </c>
      <c r="S28" s="10"/>
      <c r="T28" s="10"/>
      <c r="U28" s="10"/>
    </row>
    <row r="29" spans="1:21" ht="38.25" x14ac:dyDescent="0.25">
      <c r="A29" s="104" t="s">
        <v>55</v>
      </c>
      <c r="B29" s="21" t="s">
        <v>50</v>
      </c>
      <c r="C29" s="9"/>
      <c r="D29" s="20" t="s">
        <v>34</v>
      </c>
      <c r="E29" s="10">
        <v>2013</v>
      </c>
      <c r="F29" s="10">
        <v>2013</v>
      </c>
      <c r="G29" s="22">
        <f t="shared" si="1"/>
        <v>0.109</v>
      </c>
      <c r="H29" s="23">
        <v>0</v>
      </c>
      <c r="I29" s="23">
        <v>0</v>
      </c>
      <c r="J29" s="23">
        <v>0</v>
      </c>
      <c r="K29" s="22">
        <v>0.16</v>
      </c>
      <c r="L29" s="23">
        <v>0</v>
      </c>
      <c r="M29" s="22">
        <v>0.16</v>
      </c>
      <c r="N29" s="23">
        <v>0</v>
      </c>
      <c r="O29" s="24">
        <v>0.109</v>
      </c>
      <c r="P29" s="23">
        <v>0</v>
      </c>
      <c r="Q29" s="24">
        <f t="shared" si="2"/>
        <v>0.109</v>
      </c>
      <c r="S29" s="10"/>
      <c r="T29" s="10">
        <v>0.28400000000000003</v>
      </c>
      <c r="U29" s="10"/>
    </row>
    <row r="30" spans="1:21" ht="38.25" x14ac:dyDescent="0.25">
      <c r="A30" s="104" t="s">
        <v>57</v>
      </c>
      <c r="B30" s="21" t="s">
        <v>52</v>
      </c>
      <c r="C30" s="9"/>
      <c r="D30" s="10">
        <v>20.2</v>
      </c>
      <c r="E30" s="10">
        <v>2013</v>
      </c>
      <c r="F30" s="10">
        <v>2013</v>
      </c>
      <c r="G30" s="22">
        <f t="shared" si="1"/>
        <v>7.8E-2</v>
      </c>
      <c r="H30" s="23">
        <v>0</v>
      </c>
      <c r="I30" s="23">
        <v>0</v>
      </c>
      <c r="J30" s="23">
        <v>0</v>
      </c>
      <c r="K30" s="22">
        <v>6.3E-2</v>
      </c>
      <c r="L30" s="23">
        <v>0</v>
      </c>
      <c r="M30" s="22">
        <v>6.3E-2</v>
      </c>
      <c r="N30" s="23">
        <v>0</v>
      </c>
      <c r="O30" s="24">
        <v>7.8E-2</v>
      </c>
      <c r="P30" s="23">
        <v>0</v>
      </c>
      <c r="Q30" s="24">
        <f t="shared" si="2"/>
        <v>7.8E-2</v>
      </c>
      <c r="S30" s="10"/>
      <c r="T30" s="10">
        <v>0.23700000000000002</v>
      </c>
      <c r="U30" s="10"/>
    </row>
    <row r="31" spans="1:21" ht="38.25" x14ac:dyDescent="0.25">
      <c r="A31" s="104" t="s">
        <v>58</v>
      </c>
      <c r="B31" s="21" t="s">
        <v>54</v>
      </c>
      <c r="C31" s="9"/>
      <c r="D31" s="10">
        <v>0.16</v>
      </c>
      <c r="E31" s="10">
        <v>2013</v>
      </c>
      <c r="F31" s="10">
        <v>2013</v>
      </c>
      <c r="G31" s="22">
        <f t="shared" si="1"/>
        <v>0.109</v>
      </c>
      <c r="H31" s="23">
        <v>0</v>
      </c>
      <c r="I31" s="23">
        <v>0</v>
      </c>
      <c r="J31" s="23">
        <v>0</v>
      </c>
      <c r="K31" s="22">
        <v>0.16</v>
      </c>
      <c r="L31" s="23">
        <v>0</v>
      </c>
      <c r="M31" s="22">
        <v>0.16</v>
      </c>
      <c r="N31" s="23">
        <v>0</v>
      </c>
      <c r="O31" s="24">
        <v>0.109</v>
      </c>
      <c r="P31" s="23">
        <v>0</v>
      </c>
      <c r="Q31" s="24">
        <f t="shared" si="2"/>
        <v>0.109</v>
      </c>
      <c r="S31" s="10"/>
      <c r="T31" s="10">
        <v>0.28300000000000003</v>
      </c>
      <c r="U31" s="10"/>
    </row>
    <row r="32" spans="1:21" ht="39.75" customHeight="1" x14ac:dyDescent="0.25">
      <c r="A32" s="104" t="s">
        <v>59</v>
      </c>
      <c r="B32" s="21" t="s">
        <v>250</v>
      </c>
      <c r="C32" s="9"/>
      <c r="D32" s="106">
        <v>20.2</v>
      </c>
      <c r="E32" s="106">
        <v>2013</v>
      </c>
      <c r="F32" s="106">
        <v>2013</v>
      </c>
      <c r="G32" s="22">
        <f t="shared" si="1"/>
        <v>7.5744999999999996</v>
      </c>
      <c r="H32" s="23">
        <v>0</v>
      </c>
      <c r="I32" s="23">
        <v>0</v>
      </c>
      <c r="J32" s="23">
        <v>0</v>
      </c>
      <c r="K32" s="22">
        <v>10</v>
      </c>
      <c r="L32" s="23">
        <v>0</v>
      </c>
      <c r="M32" s="22">
        <v>10</v>
      </c>
      <c r="N32" s="23">
        <v>0</v>
      </c>
      <c r="O32" s="24">
        <v>7.5744999999999996</v>
      </c>
      <c r="P32" s="23">
        <v>0</v>
      </c>
      <c r="Q32" s="24">
        <f t="shared" si="2"/>
        <v>7.5744999999999996</v>
      </c>
      <c r="S32" s="106"/>
      <c r="T32" s="106"/>
      <c r="U32" s="106"/>
    </row>
    <row r="33" spans="1:21" ht="39.75" customHeight="1" x14ac:dyDescent="0.25">
      <c r="A33" s="124" t="s">
        <v>60</v>
      </c>
      <c r="B33" s="21" t="s">
        <v>253</v>
      </c>
      <c r="C33" s="9"/>
      <c r="D33" s="116">
        <v>20.05</v>
      </c>
      <c r="E33" s="116">
        <v>2013</v>
      </c>
      <c r="F33" s="116">
        <v>2013</v>
      </c>
      <c r="G33" s="22">
        <f t="shared" si="1"/>
        <v>7.07</v>
      </c>
      <c r="H33" s="23">
        <v>0</v>
      </c>
      <c r="I33" s="23">
        <v>0</v>
      </c>
      <c r="J33" s="23">
        <v>0</v>
      </c>
      <c r="K33" s="22">
        <v>10</v>
      </c>
      <c r="L33" s="23">
        <v>0</v>
      </c>
      <c r="M33" s="22">
        <v>10</v>
      </c>
      <c r="N33" s="23">
        <v>0</v>
      </c>
      <c r="O33" s="24">
        <v>7.07</v>
      </c>
      <c r="P33" s="23">
        <v>0</v>
      </c>
      <c r="Q33" s="24">
        <f t="shared" si="2"/>
        <v>7.07</v>
      </c>
      <c r="S33" s="116"/>
      <c r="T33" s="116"/>
      <c r="U33" s="116"/>
    </row>
    <row r="34" spans="1:21" ht="38.25" x14ac:dyDescent="0.25">
      <c r="A34" s="124" t="s">
        <v>61</v>
      </c>
      <c r="B34" s="21" t="s">
        <v>56</v>
      </c>
      <c r="C34" s="9"/>
      <c r="D34" s="10">
        <v>4.25</v>
      </c>
      <c r="E34" s="10">
        <v>2014</v>
      </c>
      <c r="F34" s="10">
        <v>2014</v>
      </c>
      <c r="G34" s="22">
        <f t="shared" si="1"/>
        <v>0.60499999999999998</v>
      </c>
      <c r="H34" s="23">
        <v>0</v>
      </c>
      <c r="I34" s="23">
        <v>0</v>
      </c>
      <c r="J34" s="23">
        <v>0</v>
      </c>
      <c r="K34" s="23">
        <v>0</v>
      </c>
      <c r="L34" s="22">
        <v>1</v>
      </c>
      <c r="M34" s="22">
        <v>1</v>
      </c>
      <c r="N34" s="23">
        <v>0</v>
      </c>
      <c r="O34" s="23">
        <v>0</v>
      </c>
      <c r="P34" s="24">
        <v>0.60499999999999998</v>
      </c>
      <c r="Q34" s="24">
        <f t="shared" si="2"/>
        <v>0.60499999999999998</v>
      </c>
      <c r="S34" s="10"/>
      <c r="T34" s="10"/>
      <c r="U34" s="10">
        <v>0.77600000000000002</v>
      </c>
    </row>
    <row r="35" spans="1:21" ht="42" customHeight="1" x14ac:dyDescent="0.25">
      <c r="A35" s="124" t="s">
        <v>62</v>
      </c>
      <c r="B35" s="21" t="s">
        <v>292</v>
      </c>
      <c r="C35" s="9"/>
      <c r="D35" s="10">
        <v>1.26</v>
      </c>
      <c r="E35" s="10">
        <v>2014</v>
      </c>
      <c r="F35" s="10">
        <v>2014</v>
      </c>
      <c r="G35" s="22">
        <f t="shared" si="1"/>
        <v>0.48899999999999999</v>
      </c>
      <c r="H35" s="23">
        <v>0</v>
      </c>
      <c r="I35" s="23">
        <v>0</v>
      </c>
      <c r="J35" s="23">
        <v>0</v>
      </c>
      <c r="K35" s="23">
        <v>0</v>
      </c>
      <c r="L35" s="22">
        <v>0.63</v>
      </c>
      <c r="M35" s="22">
        <v>0.63</v>
      </c>
      <c r="N35" s="23">
        <v>0</v>
      </c>
      <c r="O35" s="23">
        <v>0</v>
      </c>
      <c r="P35" s="24">
        <v>0.48899999999999999</v>
      </c>
      <c r="Q35" s="24">
        <f t="shared" si="2"/>
        <v>0.48899999999999999</v>
      </c>
      <c r="S35" s="10"/>
      <c r="T35" s="10"/>
      <c r="U35" s="10">
        <v>0.58099999999999996</v>
      </c>
    </row>
    <row r="36" spans="1:21" ht="42" customHeight="1" x14ac:dyDescent="0.25">
      <c r="A36" s="125" t="s">
        <v>63</v>
      </c>
      <c r="B36" s="21" t="s">
        <v>293</v>
      </c>
      <c r="C36" s="9"/>
      <c r="D36" s="126">
        <v>30.2</v>
      </c>
      <c r="E36" s="126">
        <v>2014</v>
      </c>
      <c r="F36" s="126">
        <v>2014</v>
      </c>
      <c r="G36" s="22">
        <f t="shared" ref="G36" si="3">N36+O36+P36+H36</f>
        <v>0.21299999999999999</v>
      </c>
      <c r="H36" s="23">
        <v>0</v>
      </c>
      <c r="I36" s="23">
        <v>0</v>
      </c>
      <c r="J36" s="23">
        <v>0</v>
      </c>
      <c r="K36" s="23">
        <v>0</v>
      </c>
      <c r="L36" s="22">
        <v>0.63</v>
      </c>
      <c r="M36" s="22">
        <v>0.63</v>
      </c>
      <c r="N36" s="23">
        <v>0</v>
      </c>
      <c r="O36" s="23">
        <v>0</v>
      </c>
      <c r="P36" s="24">
        <v>0.21299999999999999</v>
      </c>
      <c r="Q36" s="24">
        <f t="shared" si="2"/>
        <v>0.21299999999999999</v>
      </c>
      <c r="S36" s="10"/>
      <c r="T36" s="10"/>
      <c r="U36" s="10">
        <v>0.58099999999999996</v>
      </c>
    </row>
    <row r="37" spans="1:21" ht="40.5" customHeight="1" x14ac:dyDescent="0.25">
      <c r="A37" s="125" t="s">
        <v>64</v>
      </c>
      <c r="B37" s="21" t="s">
        <v>295</v>
      </c>
      <c r="C37" s="9"/>
      <c r="D37" s="10">
        <v>0.48</v>
      </c>
      <c r="E37" s="10">
        <v>2014</v>
      </c>
      <c r="F37" s="10">
        <v>2014</v>
      </c>
      <c r="G37" s="22">
        <f t="shared" si="1"/>
        <v>0.60399999999999998</v>
      </c>
      <c r="H37" s="23">
        <v>0</v>
      </c>
      <c r="I37" s="23">
        <v>0</v>
      </c>
      <c r="J37" s="23">
        <v>0</v>
      </c>
      <c r="K37" s="23">
        <v>0</v>
      </c>
      <c r="L37" s="22">
        <v>1</v>
      </c>
      <c r="M37" s="22">
        <v>1</v>
      </c>
      <c r="N37" s="23">
        <v>0</v>
      </c>
      <c r="O37" s="23">
        <v>0</v>
      </c>
      <c r="P37" s="24">
        <v>0.60399999999999998</v>
      </c>
      <c r="Q37" s="24">
        <f t="shared" si="2"/>
        <v>0.60399999999999998</v>
      </c>
      <c r="S37" s="10"/>
      <c r="T37" s="10"/>
      <c r="U37" s="10">
        <v>0.379</v>
      </c>
    </row>
    <row r="38" spans="1:21" ht="38.25" x14ac:dyDescent="0.25">
      <c r="A38" s="125" t="s">
        <v>67</v>
      </c>
      <c r="B38" s="21" t="s">
        <v>294</v>
      </c>
      <c r="C38" s="9"/>
      <c r="D38" s="10">
        <v>20.2</v>
      </c>
      <c r="E38" s="10">
        <v>2014</v>
      </c>
      <c r="F38" s="10">
        <v>2014</v>
      </c>
      <c r="G38" s="22">
        <f>N38+O38+P38+H38</f>
        <v>0.17</v>
      </c>
      <c r="H38" s="23">
        <v>0</v>
      </c>
      <c r="I38" s="23">
        <v>0</v>
      </c>
      <c r="J38" s="23">
        <v>0</v>
      </c>
      <c r="K38" s="23">
        <v>0</v>
      </c>
      <c r="L38" s="22">
        <v>6.3E-2</v>
      </c>
      <c r="M38" s="22">
        <v>6.3E-2</v>
      </c>
      <c r="N38" s="23">
        <v>0</v>
      </c>
      <c r="O38" s="23">
        <v>0</v>
      </c>
      <c r="P38" s="24">
        <v>0.17</v>
      </c>
      <c r="Q38" s="24">
        <f>SUM(N38:P38)</f>
        <v>0.17</v>
      </c>
      <c r="S38" s="10"/>
      <c r="T38" s="10"/>
      <c r="U38" s="10">
        <v>0.254</v>
      </c>
    </row>
    <row r="39" spans="1:21" ht="45.75" customHeight="1" x14ac:dyDescent="0.25">
      <c r="A39" s="125" t="s">
        <v>71</v>
      </c>
      <c r="B39" s="21" t="s">
        <v>291</v>
      </c>
      <c r="C39" s="9"/>
      <c r="D39" s="126">
        <v>20.05</v>
      </c>
      <c r="E39" s="10">
        <v>2014</v>
      </c>
      <c r="F39" s="10">
        <v>2014</v>
      </c>
      <c r="G39" s="22">
        <f>N39+O39+P39+H39</f>
        <v>8.7390000000000008</v>
      </c>
      <c r="H39" s="23">
        <v>0</v>
      </c>
      <c r="I39" s="23">
        <v>0</v>
      </c>
      <c r="J39" s="23">
        <v>0</v>
      </c>
      <c r="K39" s="23">
        <v>0</v>
      </c>
      <c r="L39" s="22">
        <v>10</v>
      </c>
      <c r="M39" s="22">
        <v>10</v>
      </c>
      <c r="N39" s="23">
        <v>0</v>
      </c>
      <c r="O39" s="23">
        <v>0</v>
      </c>
      <c r="P39" s="24">
        <v>8.7390000000000008</v>
      </c>
      <c r="Q39" s="24">
        <f>SUM(N39:P39)</f>
        <v>8.7390000000000008</v>
      </c>
      <c r="S39" s="10"/>
      <c r="T39" s="10"/>
      <c r="U39" s="10">
        <v>16.664000000000001</v>
      </c>
    </row>
    <row r="40" spans="1:21" ht="17.25" customHeight="1" x14ac:dyDescent="0.25">
      <c r="A40" s="125" t="s">
        <v>74</v>
      </c>
      <c r="B40" s="21" t="s">
        <v>296</v>
      </c>
      <c r="C40" s="9"/>
      <c r="D40" s="10">
        <v>0.1</v>
      </c>
      <c r="E40" s="10">
        <v>2014</v>
      </c>
      <c r="F40" s="10">
        <v>2014</v>
      </c>
      <c r="G40" s="22">
        <f t="shared" si="1"/>
        <v>0.42199999999999999</v>
      </c>
      <c r="H40" s="23">
        <v>0</v>
      </c>
      <c r="I40" s="23">
        <v>0</v>
      </c>
      <c r="J40" s="23">
        <v>0</v>
      </c>
      <c r="K40" s="23">
        <v>0</v>
      </c>
      <c r="L40" s="22">
        <v>0.1</v>
      </c>
      <c r="M40" s="22">
        <v>0.1</v>
      </c>
      <c r="N40" s="23">
        <v>0</v>
      </c>
      <c r="O40" s="23">
        <v>0</v>
      </c>
      <c r="P40" s="24">
        <v>0.42199999999999999</v>
      </c>
      <c r="Q40" s="24">
        <f t="shared" si="2"/>
        <v>0.42199999999999999</v>
      </c>
      <c r="S40" s="10"/>
      <c r="T40" s="10"/>
      <c r="U40" s="10">
        <v>0.27500000000000002</v>
      </c>
    </row>
    <row r="41" spans="1:21" ht="38.25" x14ac:dyDescent="0.25">
      <c r="A41" s="125" t="s">
        <v>205</v>
      </c>
      <c r="B41" s="26" t="s">
        <v>281</v>
      </c>
      <c r="C41" s="9" t="s">
        <v>69</v>
      </c>
      <c r="D41" s="10" t="s">
        <v>70</v>
      </c>
      <c r="E41" s="10">
        <v>2013</v>
      </c>
      <c r="F41" s="10">
        <v>2013</v>
      </c>
      <c r="G41" s="22">
        <f t="shared" si="1"/>
        <v>7.4545000000000003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4">
        <v>7.4545000000000003</v>
      </c>
      <c r="P41" s="23">
        <v>0</v>
      </c>
      <c r="Q41" s="24">
        <f t="shared" si="2"/>
        <v>7.4545000000000003</v>
      </c>
      <c r="S41" s="10"/>
      <c r="T41" s="10">
        <v>12.513999999999999</v>
      </c>
      <c r="U41" s="10"/>
    </row>
    <row r="42" spans="1:21" ht="25.5" x14ac:dyDescent="0.25">
      <c r="A42" s="125" t="s">
        <v>77</v>
      </c>
      <c r="B42" s="26" t="s">
        <v>72</v>
      </c>
      <c r="C42" s="9" t="s">
        <v>66</v>
      </c>
      <c r="D42" s="20" t="s">
        <v>73</v>
      </c>
      <c r="E42" s="10">
        <v>2012</v>
      </c>
      <c r="F42" s="10">
        <v>2012</v>
      </c>
      <c r="G42" s="22">
        <f t="shared" si="1"/>
        <v>0.32600000000000001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4">
        <v>0.32600000000000001</v>
      </c>
      <c r="O42" s="23">
        <v>0</v>
      </c>
      <c r="P42" s="23">
        <v>0</v>
      </c>
      <c r="Q42" s="24">
        <f t="shared" si="2"/>
        <v>0.32600000000000001</v>
      </c>
      <c r="S42" s="10">
        <v>0.317</v>
      </c>
      <c r="T42" s="10"/>
      <c r="U42" s="10"/>
    </row>
    <row r="43" spans="1:21" ht="25.5" x14ac:dyDescent="0.25">
      <c r="A43" s="125" t="s">
        <v>78</v>
      </c>
      <c r="B43" s="26" t="s">
        <v>254</v>
      </c>
      <c r="C43" s="9" t="s">
        <v>66</v>
      </c>
      <c r="D43" s="91">
        <v>12.73</v>
      </c>
      <c r="E43" s="91">
        <v>2013</v>
      </c>
      <c r="F43" s="91">
        <v>2013</v>
      </c>
      <c r="G43" s="22">
        <f t="shared" si="1"/>
        <v>0.44750000000000001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4">
        <v>0.44750000000000001</v>
      </c>
      <c r="P43" s="23">
        <v>0</v>
      </c>
      <c r="Q43" s="24">
        <f t="shared" si="2"/>
        <v>0.44750000000000001</v>
      </c>
      <c r="S43" s="91"/>
      <c r="T43" s="91"/>
      <c r="U43" s="91"/>
    </row>
    <row r="44" spans="1:21" ht="25.5" x14ac:dyDescent="0.25">
      <c r="A44" s="125" t="s">
        <v>79</v>
      </c>
      <c r="B44" s="26" t="s">
        <v>255</v>
      </c>
      <c r="C44" s="9" t="s">
        <v>66</v>
      </c>
      <c r="D44" s="116">
        <v>1.1200000000000001</v>
      </c>
      <c r="E44" s="116">
        <v>2013</v>
      </c>
      <c r="F44" s="116">
        <v>2013</v>
      </c>
      <c r="G44" s="22">
        <f t="shared" si="1"/>
        <v>0.57499999999999996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4">
        <v>0.57499999999999996</v>
      </c>
      <c r="P44" s="23">
        <v>0</v>
      </c>
      <c r="Q44" s="24">
        <f t="shared" si="2"/>
        <v>0.57499999999999996</v>
      </c>
      <c r="S44" s="116"/>
      <c r="T44" s="116"/>
      <c r="U44" s="116"/>
    </row>
    <row r="45" spans="1:21" ht="25.5" x14ac:dyDescent="0.25">
      <c r="A45" s="125" t="s">
        <v>80</v>
      </c>
      <c r="B45" s="26" t="s">
        <v>256</v>
      </c>
      <c r="C45" s="9" t="s">
        <v>66</v>
      </c>
      <c r="D45" s="116">
        <v>4.25</v>
      </c>
      <c r="E45" s="116">
        <v>2013</v>
      </c>
      <c r="F45" s="116">
        <v>2013</v>
      </c>
      <c r="G45" s="22">
        <f t="shared" si="1"/>
        <v>0.68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4">
        <v>0.68</v>
      </c>
      <c r="P45" s="23">
        <v>0</v>
      </c>
      <c r="Q45" s="24">
        <f t="shared" si="2"/>
        <v>0.68</v>
      </c>
      <c r="S45" s="116"/>
      <c r="T45" s="116"/>
      <c r="U45" s="116"/>
    </row>
    <row r="46" spans="1:21" ht="38.25" x14ac:dyDescent="0.25">
      <c r="A46" s="125" t="s">
        <v>81</v>
      </c>
      <c r="B46" s="26" t="s">
        <v>75</v>
      </c>
      <c r="C46" s="9" t="s">
        <v>66</v>
      </c>
      <c r="D46" s="20" t="s">
        <v>76</v>
      </c>
      <c r="E46" s="10">
        <v>2012</v>
      </c>
      <c r="F46" s="10">
        <v>2012</v>
      </c>
      <c r="G46" s="22">
        <f t="shared" si="1"/>
        <v>1.6859999999999999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4">
        <v>1.6859999999999999</v>
      </c>
      <c r="O46" s="23">
        <v>0</v>
      </c>
      <c r="P46" s="23">
        <v>0</v>
      </c>
      <c r="Q46" s="24">
        <f t="shared" si="2"/>
        <v>1.6859999999999999</v>
      </c>
      <c r="S46" s="10">
        <v>1.696</v>
      </c>
      <c r="T46" s="10"/>
      <c r="U46" s="10"/>
    </row>
    <row r="47" spans="1:21" ht="30.75" customHeight="1" x14ac:dyDescent="0.25">
      <c r="A47" s="125" t="s">
        <v>83</v>
      </c>
      <c r="B47" s="21" t="s">
        <v>297</v>
      </c>
      <c r="C47" s="9" t="s">
        <v>69</v>
      </c>
      <c r="D47" s="10">
        <v>1.1200000000000001</v>
      </c>
      <c r="E47" s="10">
        <v>2014</v>
      </c>
      <c r="F47" s="10">
        <v>2014</v>
      </c>
      <c r="G47" s="22">
        <f t="shared" si="1"/>
        <v>18.975000000000001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4">
        <v>18.975000000000001</v>
      </c>
      <c r="Q47" s="24">
        <f t="shared" si="2"/>
        <v>18.975000000000001</v>
      </c>
      <c r="S47" s="10"/>
      <c r="T47" s="10"/>
      <c r="U47" s="10">
        <v>5.5250000000000004</v>
      </c>
    </row>
    <row r="48" spans="1:21" ht="29.25" customHeight="1" x14ac:dyDescent="0.25">
      <c r="A48" s="125" t="s">
        <v>233</v>
      </c>
      <c r="B48" s="21" t="s">
        <v>298</v>
      </c>
      <c r="C48" s="9" t="s">
        <v>69</v>
      </c>
      <c r="D48" s="10">
        <v>12.73</v>
      </c>
      <c r="E48" s="10">
        <v>2014</v>
      </c>
      <c r="F48" s="10">
        <v>2014</v>
      </c>
      <c r="G48" s="22">
        <f t="shared" si="1"/>
        <v>17.053000000000001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4">
        <v>17.053000000000001</v>
      </c>
      <c r="Q48" s="24">
        <f t="shared" si="2"/>
        <v>17.053000000000001</v>
      </c>
      <c r="S48" s="10"/>
      <c r="T48" s="10"/>
      <c r="U48" s="10"/>
    </row>
    <row r="49" spans="1:21" ht="69" customHeight="1" x14ac:dyDescent="0.25">
      <c r="A49" s="125" t="s">
        <v>84</v>
      </c>
      <c r="B49" s="21" t="s">
        <v>299</v>
      </c>
      <c r="C49" s="9" t="s">
        <v>66</v>
      </c>
      <c r="D49" s="10">
        <v>20</v>
      </c>
      <c r="E49" s="10">
        <v>2014</v>
      </c>
      <c r="F49" s="10">
        <v>2014</v>
      </c>
      <c r="G49" s="22">
        <f t="shared" si="1"/>
        <v>3.8624999999999998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4">
        <v>3.8624999999999998</v>
      </c>
      <c r="Q49" s="24">
        <f t="shared" si="2"/>
        <v>3.8624999999999998</v>
      </c>
      <c r="S49" s="10"/>
      <c r="T49" s="10"/>
      <c r="U49" s="10"/>
    </row>
    <row r="50" spans="1:21" ht="76.5" x14ac:dyDescent="0.25">
      <c r="A50" s="125" t="s">
        <v>161</v>
      </c>
      <c r="B50" s="21" t="s">
        <v>300</v>
      </c>
      <c r="C50" s="9" t="s">
        <v>66</v>
      </c>
      <c r="D50" s="10">
        <v>20.2</v>
      </c>
      <c r="E50" s="10">
        <v>2014</v>
      </c>
      <c r="F50" s="10">
        <v>2014</v>
      </c>
      <c r="G50" s="22">
        <f t="shared" si="1"/>
        <v>1.9045000000000001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4">
        <v>1.9045000000000001</v>
      </c>
      <c r="Q50" s="24">
        <f t="shared" si="2"/>
        <v>1.9045000000000001</v>
      </c>
      <c r="S50" s="10"/>
      <c r="T50" s="10"/>
      <c r="U50" s="10"/>
    </row>
    <row r="51" spans="1:21" ht="25.5" x14ac:dyDescent="0.25">
      <c r="A51" s="125" t="s">
        <v>257</v>
      </c>
      <c r="B51" s="21" t="s">
        <v>317</v>
      </c>
      <c r="C51" s="9" t="s">
        <v>69</v>
      </c>
      <c r="D51" s="116" t="s">
        <v>245</v>
      </c>
      <c r="E51" s="116">
        <v>2013</v>
      </c>
      <c r="F51" s="116">
        <v>2013</v>
      </c>
      <c r="G51" s="22">
        <f t="shared" si="1"/>
        <v>1.8885000000000001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4">
        <v>1.8885000000000001</v>
      </c>
      <c r="P51" s="23">
        <v>0</v>
      </c>
      <c r="Q51" s="24">
        <f t="shared" si="2"/>
        <v>1.8885000000000001</v>
      </c>
      <c r="S51" s="116"/>
      <c r="T51" s="116"/>
      <c r="U51" s="116"/>
    </row>
    <row r="52" spans="1:21" x14ac:dyDescent="0.25">
      <c r="A52" s="202" t="s">
        <v>82</v>
      </c>
      <c r="B52" s="202"/>
      <c r="C52" s="9"/>
      <c r="D52" s="10"/>
      <c r="E52" s="10"/>
      <c r="F52" s="10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4"/>
      <c r="S52" s="10"/>
      <c r="T52" s="10"/>
      <c r="U52" s="10"/>
    </row>
    <row r="53" spans="1:21" ht="76.5" x14ac:dyDescent="0.25">
      <c r="A53" s="20" t="s">
        <v>258</v>
      </c>
      <c r="B53" s="27" t="s">
        <v>277</v>
      </c>
      <c r="C53" s="9" t="s">
        <v>66</v>
      </c>
      <c r="D53" s="20" t="s">
        <v>76</v>
      </c>
      <c r="E53" s="10">
        <v>2012</v>
      </c>
      <c r="F53" s="10">
        <v>2012</v>
      </c>
      <c r="G53" s="22">
        <f t="shared" ref="G53:G55" si="4">N53+O53+P53+H53</f>
        <v>5.01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4">
        <v>5.01</v>
      </c>
      <c r="O53" s="23">
        <v>0</v>
      </c>
      <c r="P53" s="23">
        <v>0</v>
      </c>
      <c r="Q53" s="24">
        <f t="shared" si="2"/>
        <v>5.01</v>
      </c>
      <c r="S53" s="28">
        <v>4.9489570000000001</v>
      </c>
      <c r="T53" s="10"/>
      <c r="U53" s="10"/>
    </row>
    <row r="54" spans="1:21" ht="42" customHeight="1" x14ac:dyDescent="0.25">
      <c r="A54" s="124" t="s">
        <v>279</v>
      </c>
      <c r="B54" s="27" t="s">
        <v>278</v>
      </c>
      <c r="C54" s="9" t="s">
        <v>66</v>
      </c>
      <c r="D54" s="20" t="s">
        <v>76</v>
      </c>
      <c r="E54" s="10">
        <v>2012</v>
      </c>
      <c r="F54" s="10">
        <v>2012</v>
      </c>
      <c r="G54" s="22">
        <f t="shared" si="4"/>
        <v>8.3202999999999996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4">
        <v>8.3202999999999996</v>
      </c>
      <c r="O54" s="23">
        <v>0</v>
      </c>
      <c r="P54" s="23">
        <v>0</v>
      </c>
      <c r="Q54" s="24">
        <f t="shared" si="2"/>
        <v>8.3202999999999996</v>
      </c>
      <c r="S54" s="28">
        <v>8.6037060000000007</v>
      </c>
      <c r="T54" s="10"/>
      <c r="U54" s="10"/>
    </row>
    <row r="55" spans="1:21" ht="38.25" x14ac:dyDescent="0.25">
      <c r="A55" s="124" t="s">
        <v>280</v>
      </c>
      <c r="B55" s="27" t="s">
        <v>251</v>
      </c>
      <c r="C55" s="9" t="s">
        <v>69</v>
      </c>
      <c r="D55" s="20" t="s">
        <v>76</v>
      </c>
      <c r="E55" s="10">
        <v>2013</v>
      </c>
      <c r="F55" s="10">
        <v>2013</v>
      </c>
      <c r="G55" s="22">
        <f t="shared" si="4"/>
        <v>30.786000000000001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4">
        <v>30.786000000000001</v>
      </c>
      <c r="P55" s="23">
        <v>0</v>
      </c>
      <c r="Q55" s="24">
        <f t="shared" si="2"/>
        <v>30.786000000000001</v>
      </c>
      <c r="S55" s="10"/>
      <c r="T55" s="29">
        <v>15.623023999999999</v>
      </c>
      <c r="U55" s="10"/>
    </row>
    <row r="56" spans="1:21" x14ac:dyDescent="0.25">
      <c r="A56" s="20"/>
      <c r="B56" s="30" t="s">
        <v>85</v>
      </c>
      <c r="C56" s="9"/>
      <c r="D56" s="10"/>
      <c r="E56" s="10"/>
      <c r="F56" s="30"/>
      <c r="G56" s="24">
        <f t="shared" ref="G56:Q56" si="5">SUM(G16:G55)</f>
        <v>129.33530000000002</v>
      </c>
      <c r="H56" s="24">
        <f t="shared" si="5"/>
        <v>0</v>
      </c>
      <c r="I56" s="24">
        <f t="shared" si="5"/>
        <v>0</v>
      </c>
      <c r="J56" s="24">
        <f t="shared" si="5"/>
        <v>2.5030000000000001</v>
      </c>
      <c r="K56" s="24">
        <f t="shared" si="5"/>
        <v>22.963000000000001</v>
      </c>
      <c r="L56" s="24">
        <f t="shared" si="5"/>
        <v>13.423</v>
      </c>
      <c r="M56" s="24">
        <f t="shared" si="5"/>
        <v>38.889000000000003</v>
      </c>
      <c r="N56" s="24">
        <f t="shared" si="5"/>
        <v>18.185299999999998</v>
      </c>
      <c r="O56" s="24">
        <f t="shared" si="5"/>
        <v>58.113</v>
      </c>
      <c r="P56" s="24">
        <f t="shared" si="5"/>
        <v>53.036999999999999</v>
      </c>
      <c r="Q56" s="24">
        <f t="shared" si="5"/>
        <v>129.33530000000002</v>
      </c>
      <c r="S56" s="31">
        <f>SUM(S16:S55)</f>
        <v>17.286163000000002</v>
      </c>
      <c r="T56" s="31">
        <f>SUM(T16:T55)</f>
        <v>31.244023999999996</v>
      </c>
      <c r="U56" s="31">
        <f>SUM(U16:U55)</f>
        <v>25.035000000000004</v>
      </c>
    </row>
    <row r="57" spans="1:21" ht="25.5" x14ac:dyDescent="0.25">
      <c r="A57" s="16" t="s">
        <v>86</v>
      </c>
      <c r="B57" s="32" t="s">
        <v>87</v>
      </c>
      <c r="C57" s="9"/>
      <c r="D57" s="16"/>
      <c r="E57" s="10"/>
      <c r="F57" s="10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S57" s="10"/>
      <c r="T57" s="10"/>
      <c r="U57" s="10"/>
    </row>
    <row r="58" spans="1:21" x14ac:dyDescent="0.25">
      <c r="A58" s="16" t="s">
        <v>88</v>
      </c>
      <c r="B58" s="32" t="s">
        <v>89</v>
      </c>
      <c r="C58" s="9"/>
      <c r="D58" s="16"/>
      <c r="E58" s="10"/>
      <c r="F58" s="10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S58" s="10"/>
      <c r="T58" s="10"/>
      <c r="U58" s="10"/>
    </row>
    <row r="59" spans="1:21" ht="28.5" customHeight="1" x14ac:dyDescent="0.25">
      <c r="A59" s="20" t="s">
        <v>90</v>
      </c>
      <c r="B59" s="26" t="s">
        <v>242</v>
      </c>
      <c r="C59" s="9" t="s">
        <v>91</v>
      </c>
      <c r="D59" s="20" t="s">
        <v>70</v>
      </c>
      <c r="E59" s="10">
        <v>2012</v>
      </c>
      <c r="F59" s="10">
        <v>2013</v>
      </c>
      <c r="G59" s="22">
        <f t="shared" ref="G59:G81" si="6">N59+O59+P59+H59</f>
        <v>0.74850000000000005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4">
        <v>0.13500000000000001</v>
      </c>
      <c r="O59" s="24">
        <v>0.61350000000000005</v>
      </c>
      <c r="P59" s="23">
        <v>0</v>
      </c>
      <c r="Q59" s="24">
        <f>SUM(N59:P59)</f>
        <v>0.74850000000000005</v>
      </c>
      <c r="S59" s="10">
        <v>0.248</v>
      </c>
      <c r="T59" s="10">
        <v>2.5470000000000002</v>
      </c>
      <c r="U59" s="10"/>
    </row>
    <row r="60" spans="1:21" ht="26.25" customHeight="1" x14ac:dyDescent="0.25">
      <c r="A60" s="20" t="s">
        <v>92</v>
      </c>
      <c r="B60" s="26" t="s">
        <v>93</v>
      </c>
      <c r="C60" s="9" t="s">
        <v>91</v>
      </c>
      <c r="D60" s="10">
        <v>20</v>
      </c>
      <c r="E60" s="10">
        <v>2012</v>
      </c>
      <c r="F60" s="10">
        <v>2012</v>
      </c>
      <c r="G60" s="22">
        <f t="shared" si="6"/>
        <v>1.2010000000000001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4">
        <v>1.2010000000000001</v>
      </c>
      <c r="O60" s="23">
        <v>0</v>
      </c>
      <c r="P60" s="23">
        <v>0</v>
      </c>
      <c r="Q60" s="24">
        <f>SUM(N60:P60)</f>
        <v>1.2010000000000001</v>
      </c>
      <c r="S60" s="10">
        <v>1.4259999999999999</v>
      </c>
      <c r="T60" s="10"/>
      <c r="U60" s="10"/>
    </row>
    <row r="61" spans="1:21" ht="25.5" x14ac:dyDescent="0.25">
      <c r="A61" s="90" t="s">
        <v>94</v>
      </c>
      <c r="B61" s="26" t="s">
        <v>95</v>
      </c>
      <c r="C61" s="9" t="s">
        <v>91</v>
      </c>
      <c r="D61" s="90" t="s">
        <v>31</v>
      </c>
      <c r="E61" s="91">
        <v>2012</v>
      </c>
      <c r="F61" s="91">
        <v>2012</v>
      </c>
      <c r="G61" s="22">
        <f t="shared" si="6"/>
        <v>0.13500000000000001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4">
        <v>0.13500000000000001</v>
      </c>
      <c r="O61" s="23">
        <v>0</v>
      </c>
      <c r="P61" s="23">
        <v>0</v>
      </c>
      <c r="Q61" s="24">
        <f>SUM(N61:P61)</f>
        <v>0.13500000000000001</v>
      </c>
      <c r="S61" s="10">
        <v>0.124</v>
      </c>
      <c r="T61" s="10">
        <v>1.244</v>
      </c>
      <c r="U61" s="10"/>
    </row>
    <row r="62" spans="1:21" ht="25.5" x14ac:dyDescent="0.25">
      <c r="A62" s="90" t="s">
        <v>96</v>
      </c>
      <c r="B62" s="26" t="s">
        <v>97</v>
      </c>
      <c r="C62" s="9" t="s">
        <v>91</v>
      </c>
      <c r="D62" s="90" t="s">
        <v>76</v>
      </c>
      <c r="E62" s="91">
        <v>2012</v>
      </c>
      <c r="F62" s="91">
        <v>2012</v>
      </c>
      <c r="G62" s="22">
        <f t="shared" si="6"/>
        <v>0.13500000000000001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4">
        <v>0.13500000000000001</v>
      </c>
      <c r="O62" s="23">
        <v>0</v>
      </c>
      <c r="P62" s="23">
        <v>0</v>
      </c>
      <c r="Q62" s="24">
        <f t="shared" ref="Q62:Q81" si="7">SUM(N62:P62)</f>
        <v>0.13500000000000001</v>
      </c>
      <c r="S62" s="10">
        <v>0.14199999999999999</v>
      </c>
      <c r="T62" s="10">
        <v>1.4239999999999999</v>
      </c>
      <c r="U62" s="10"/>
    </row>
    <row r="63" spans="1:21" ht="30" customHeight="1" x14ac:dyDescent="0.25">
      <c r="A63" s="114" t="s">
        <v>98</v>
      </c>
      <c r="B63" s="26" t="s">
        <v>259</v>
      </c>
      <c r="C63" s="9" t="s">
        <v>91</v>
      </c>
      <c r="D63" s="114" t="s">
        <v>260</v>
      </c>
      <c r="E63" s="116">
        <v>2013</v>
      </c>
      <c r="F63" s="116">
        <v>2013</v>
      </c>
      <c r="G63" s="22">
        <f t="shared" si="6"/>
        <v>0.29449999999999998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24">
        <v>0.29449999999999998</v>
      </c>
      <c r="P63" s="23">
        <v>0</v>
      </c>
      <c r="Q63" s="24">
        <f t="shared" si="7"/>
        <v>0.29449999999999998</v>
      </c>
      <c r="S63" s="116"/>
      <c r="T63" s="116"/>
      <c r="U63" s="116"/>
    </row>
    <row r="64" spans="1:21" ht="25.5" x14ac:dyDescent="0.25">
      <c r="A64" s="114" t="s">
        <v>100</v>
      </c>
      <c r="B64" s="26" t="s">
        <v>99</v>
      </c>
      <c r="C64" s="9" t="s">
        <v>91</v>
      </c>
      <c r="D64" s="10">
        <v>20.2</v>
      </c>
      <c r="E64" s="10">
        <v>2012</v>
      </c>
      <c r="F64" s="10">
        <v>2013</v>
      </c>
      <c r="G64" s="22">
        <f t="shared" si="6"/>
        <v>0.48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4">
        <v>0.13500000000000001</v>
      </c>
      <c r="O64" s="24">
        <v>0.34499999999999997</v>
      </c>
      <c r="P64" s="23">
        <v>0</v>
      </c>
      <c r="Q64" s="24">
        <f t="shared" si="7"/>
        <v>0.48</v>
      </c>
      <c r="S64" s="10">
        <v>0.152</v>
      </c>
      <c r="T64" s="10">
        <v>1.4239999999999999</v>
      </c>
      <c r="U64" s="10"/>
    </row>
    <row r="65" spans="1:21" ht="25.5" x14ac:dyDescent="0.25">
      <c r="A65" s="114" t="s">
        <v>102</v>
      </c>
      <c r="B65" s="26" t="s">
        <v>261</v>
      </c>
      <c r="C65" s="9" t="s">
        <v>69</v>
      </c>
      <c r="D65" s="116">
        <v>20.3</v>
      </c>
      <c r="E65" s="116">
        <v>2013</v>
      </c>
      <c r="F65" s="116">
        <v>2013</v>
      </c>
      <c r="G65" s="22">
        <f t="shared" si="6"/>
        <v>0.49099999999999999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4">
        <v>0.49099999999999999</v>
      </c>
      <c r="P65" s="23">
        <v>0</v>
      </c>
      <c r="Q65" s="24">
        <f t="shared" si="7"/>
        <v>0.49099999999999999</v>
      </c>
      <c r="S65" s="116"/>
      <c r="T65" s="116"/>
      <c r="U65" s="116"/>
    </row>
    <row r="66" spans="1:21" ht="25.5" x14ac:dyDescent="0.25">
      <c r="A66" s="114" t="s">
        <v>104</v>
      </c>
      <c r="B66" s="26" t="s">
        <v>101</v>
      </c>
      <c r="C66" s="9" t="s">
        <v>91</v>
      </c>
      <c r="D66" s="20">
        <v>20</v>
      </c>
      <c r="E66" s="10">
        <v>2012</v>
      </c>
      <c r="F66" s="10">
        <v>2012</v>
      </c>
      <c r="G66" s="22">
        <f t="shared" si="6"/>
        <v>9.8000000000000004E-2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4">
        <v>9.8000000000000004E-2</v>
      </c>
      <c r="O66" s="23">
        <v>0</v>
      </c>
      <c r="P66" s="23">
        <v>0</v>
      </c>
      <c r="Q66" s="24">
        <f t="shared" si="7"/>
        <v>9.8000000000000004E-2</v>
      </c>
      <c r="S66" s="10">
        <v>0.14799999999999999</v>
      </c>
      <c r="T66" s="10">
        <v>1.88</v>
      </c>
      <c r="U66" s="10"/>
    </row>
    <row r="67" spans="1:21" ht="25.5" x14ac:dyDescent="0.25">
      <c r="A67" s="114" t="s">
        <v>107</v>
      </c>
      <c r="B67" s="26" t="s">
        <v>103</v>
      </c>
      <c r="C67" s="9" t="s">
        <v>91</v>
      </c>
      <c r="D67" s="20">
        <v>20.2</v>
      </c>
      <c r="E67" s="10">
        <v>2012</v>
      </c>
      <c r="F67" s="10">
        <v>2014</v>
      </c>
      <c r="G67" s="22">
        <f t="shared" si="6"/>
        <v>1.7080000000000002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4">
        <v>9.8000000000000004E-2</v>
      </c>
      <c r="O67" s="23">
        <v>0</v>
      </c>
      <c r="P67" s="24">
        <v>1.61</v>
      </c>
      <c r="Q67" s="24">
        <f t="shared" si="7"/>
        <v>1.7080000000000002</v>
      </c>
      <c r="S67" s="10">
        <v>0.16600000000000001</v>
      </c>
      <c r="T67" s="10">
        <v>1.4239999999999999</v>
      </c>
      <c r="U67" s="10"/>
    </row>
    <row r="68" spans="1:21" ht="25.5" x14ac:dyDescent="0.25">
      <c r="A68" s="114" t="s">
        <v>109</v>
      </c>
      <c r="B68" s="26" t="s">
        <v>105</v>
      </c>
      <c r="C68" s="9" t="s">
        <v>91</v>
      </c>
      <c r="D68" s="91" t="s">
        <v>106</v>
      </c>
      <c r="E68" s="91">
        <v>2012</v>
      </c>
      <c r="F68" s="91">
        <v>2012</v>
      </c>
      <c r="G68" s="22">
        <f t="shared" si="6"/>
        <v>9.8000000000000004E-2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4">
        <v>9.8000000000000004E-2</v>
      </c>
      <c r="O68" s="23">
        <v>0</v>
      </c>
      <c r="P68" s="23">
        <v>0</v>
      </c>
      <c r="Q68" s="24">
        <f t="shared" si="7"/>
        <v>9.8000000000000004E-2</v>
      </c>
      <c r="S68" s="10">
        <v>0.13300000000000001</v>
      </c>
      <c r="T68" s="10">
        <v>1.377</v>
      </c>
      <c r="U68" s="10"/>
    </row>
    <row r="69" spans="1:21" ht="25.5" x14ac:dyDescent="0.25">
      <c r="A69" s="114" t="s">
        <v>111</v>
      </c>
      <c r="B69" s="26" t="s">
        <v>108</v>
      </c>
      <c r="C69" s="9" t="s">
        <v>91</v>
      </c>
      <c r="D69" s="91">
        <v>12.7</v>
      </c>
      <c r="E69" s="91">
        <v>2012</v>
      </c>
      <c r="F69" s="91">
        <v>2013</v>
      </c>
      <c r="G69" s="22">
        <f t="shared" si="6"/>
        <v>0.38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4">
        <v>9.8000000000000004E-2</v>
      </c>
      <c r="O69" s="24">
        <v>0.28199999999999997</v>
      </c>
      <c r="P69" s="23">
        <v>0</v>
      </c>
      <c r="Q69" s="24">
        <f t="shared" si="7"/>
        <v>0.38</v>
      </c>
      <c r="S69" s="10">
        <v>8.3000000000000004E-2</v>
      </c>
      <c r="T69" s="10">
        <v>1.08</v>
      </c>
      <c r="U69" s="10"/>
    </row>
    <row r="70" spans="1:21" ht="25.5" x14ac:dyDescent="0.25">
      <c r="A70" s="114" t="s">
        <v>113</v>
      </c>
      <c r="B70" s="26" t="s">
        <v>110</v>
      </c>
      <c r="C70" s="9" t="s">
        <v>91</v>
      </c>
      <c r="D70" s="10">
        <v>20.02</v>
      </c>
      <c r="E70" s="10">
        <v>2012</v>
      </c>
      <c r="F70" s="10">
        <v>2014</v>
      </c>
      <c r="G70" s="22">
        <f t="shared" si="6"/>
        <v>1.607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4">
        <v>9.8000000000000004E-2</v>
      </c>
      <c r="O70" s="23">
        <v>0</v>
      </c>
      <c r="P70" s="24">
        <v>1.5089999999999999</v>
      </c>
      <c r="Q70" s="24">
        <f t="shared" si="7"/>
        <v>1.607</v>
      </c>
      <c r="S70" s="10">
        <v>4.9000000000000002E-2</v>
      </c>
      <c r="T70" s="10">
        <v>0.72399999999999998</v>
      </c>
      <c r="U70" s="10"/>
    </row>
    <row r="71" spans="1:21" ht="29.25" customHeight="1" x14ac:dyDescent="0.25">
      <c r="A71" s="125" t="s">
        <v>115</v>
      </c>
      <c r="B71" s="26" t="s">
        <v>301</v>
      </c>
      <c r="C71" s="9" t="s">
        <v>91</v>
      </c>
      <c r="D71" s="126">
        <v>17.5</v>
      </c>
      <c r="E71" s="126">
        <v>2014</v>
      </c>
      <c r="F71" s="126">
        <v>2014</v>
      </c>
      <c r="G71" s="22">
        <f t="shared" ref="G71" si="8">N71+O71+P71+H71</f>
        <v>0.998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4">
        <v>0.998</v>
      </c>
      <c r="Q71" s="24">
        <f t="shared" si="7"/>
        <v>0.998</v>
      </c>
      <c r="S71" s="126"/>
      <c r="T71" s="126"/>
      <c r="U71" s="126"/>
    </row>
    <row r="72" spans="1:21" ht="25.5" x14ac:dyDescent="0.25">
      <c r="A72" s="125" t="s">
        <v>116</v>
      </c>
      <c r="B72" s="26" t="s">
        <v>112</v>
      </c>
      <c r="C72" s="10" t="s">
        <v>66</v>
      </c>
      <c r="D72" s="20"/>
      <c r="E72" s="10">
        <v>2012</v>
      </c>
      <c r="F72" s="10">
        <v>2012</v>
      </c>
      <c r="G72" s="22">
        <f t="shared" si="6"/>
        <v>0.14499999999999999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4">
        <v>0.14499999999999999</v>
      </c>
      <c r="O72" s="23">
        <v>0</v>
      </c>
      <c r="P72" s="23">
        <v>0</v>
      </c>
      <c r="Q72" s="24">
        <f t="shared" si="7"/>
        <v>0.14499999999999999</v>
      </c>
      <c r="S72" s="10">
        <v>0.67600000000000005</v>
      </c>
      <c r="T72" s="10"/>
      <c r="U72" s="10"/>
    </row>
    <row r="73" spans="1:21" ht="25.5" x14ac:dyDescent="0.25">
      <c r="A73" s="125" t="s">
        <v>209</v>
      </c>
      <c r="B73" s="26" t="s">
        <v>114</v>
      </c>
      <c r="C73" s="10" t="s">
        <v>69</v>
      </c>
      <c r="D73" s="20"/>
      <c r="E73" s="10">
        <v>2012</v>
      </c>
      <c r="F73" s="10">
        <v>2012</v>
      </c>
      <c r="G73" s="22">
        <f t="shared" si="6"/>
        <v>2.1549999999999998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4">
        <v>2.1549999999999998</v>
      </c>
      <c r="O73" s="23">
        <v>0</v>
      </c>
      <c r="P73" s="23">
        <v>0</v>
      </c>
      <c r="Q73" s="24">
        <f t="shared" si="7"/>
        <v>2.1549999999999998</v>
      </c>
      <c r="S73" s="10">
        <v>2.4409999999999998</v>
      </c>
      <c r="T73" s="10"/>
      <c r="U73" s="10"/>
    </row>
    <row r="74" spans="1:21" ht="38.25" x14ac:dyDescent="0.25">
      <c r="A74" s="125" t="s">
        <v>213</v>
      </c>
      <c r="B74" s="26" t="s">
        <v>65</v>
      </c>
      <c r="C74" s="9" t="s">
        <v>66</v>
      </c>
      <c r="D74" s="20"/>
      <c r="E74" s="10">
        <v>2012</v>
      </c>
      <c r="F74" s="10">
        <v>2013</v>
      </c>
      <c r="G74" s="22">
        <f>N74+O74+P74+H74</f>
        <v>0.185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4">
        <v>0.185</v>
      </c>
      <c r="O74" s="23">
        <v>0</v>
      </c>
      <c r="P74" s="23">
        <v>0</v>
      </c>
      <c r="Q74" s="24">
        <f>SUM(N74:P74)</f>
        <v>0.185</v>
      </c>
      <c r="S74" s="10">
        <v>0.55700000000000005</v>
      </c>
      <c r="T74" s="10"/>
      <c r="U74" s="10"/>
    </row>
    <row r="75" spans="1:21" ht="25.5" x14ac:dyDescent="0.25">
      <c r="A75" s="125" t="s">
        <v>214</v>
      </c>
      <c r="B75" s="26" t="s">
        <v>207</v>
      </c>
      <c r="C75" s="76" t="s">
        <v>91</v>
      </c>
      <c r="D75" s="75"/>
      <c r="E75" s="76">
        <v>2012</v>
      </c>
      <c r="F75" s="76">
        <v>2012</v>
      </c>
      <c r="G75" s="22">
        <v>5.7000000000000002E-2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4">
        <v>5.7000000000000002E-2</v>
      </c>
      <c r="O75" s="23">
        <v>0</v>
      </c>
      <c r="P75" s="23">
        <v>0</v>
      </c>
      <c r="Q75" s="24">
        <f t="shared" si="7"/>
        <v>5.7000000000000002E-2</v>
      </c>
      <c r="S75" s="76"/>
      <c r="T75" s="76"/>
      <c r="U75" s="76"/>
    </row>
    <row r="76" spans="1:21" ht="25.5" x14ac:dyDescent="0.25">
      <c r="A76" s="125" t="s">
        <v>262</v>
      </c>
      <c r="B76" s="26" t="s">
        <v>229</v>
      </c>
      <c r="C76" s="74"/>
      <c r="D76" s="72"/>
      <c r="E76" s="73">
        <v>2012</v>
      </c>
      <c r="F76" s="73">
        <v>2012</v>
      </c>
      <c r="G76" s="22">
        <f>N76+O76+P76+H76</f>
        <v>0.61699999999999999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24">
        <v>0.61699999999999999</v>
      </c>
      <c r="O76" s="23">
        <v>0</v>
      </c>
      <c r="P76" s="23">
        <v>0</v>
      </c>
      <c r="Q76" s="24">
        <v>0.61699999999999999</v>
      </c>
      <c r="S76" s="38"/>
      <c r="T76" s="38"/>
      <c r="U76" s="38"/>
    </row>
    <row r="77" spans="1:21" ht="81" customHeight="1" x14ac:dyDescent="0.25">
      <c r="A77" s="125" t="s">
        <v>263</v>
      </c>
      <c r="B77" s="26" t="s">
        <v>264</v>
      </c>
      <c r="C77" s="9" t="s">
        <v>66</v>
      </c>
      <c r="D77" s="10"/>
      <c r="E77" s="10">
        <v>2013</v>
      </c>
      <c r="F77" s="10">
        <v>2013</v>
      </c>
      <c r="G77" s="22">
        <f t="shared" si="6"/>
        <v>0.221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4">
        <v>0.221</v>
      </c>
      <c r="P77" s="23">
        <v>0</v>
      </c>
      <c r="Q77" s="24">
        <f t="shared" si="7"/>
        <v>0.221</v>
      </c>
      <c r="S77" s="10"/>
      <c r="T77" s="10">
        <v>0.59499999999999997</v>
      </c>
      <c r="U77" s="10"/>
    </row>
    <row r="78" spans="1:21" ht="30" customHeight="1" x14ac:dyDescent="0.25">
      <c r="A78" s="125" t="s">
        <v>310</v>
      </c>
      <c r="B78" s="21" t="s">
        <v>304</v>
      </c>
      <c r="C78" s="9" t="s">
        <v>66</v>
      </c>
      <c r="D78" s="126"/>
      <c r="E78" s="126">
        <v>2014</v>
      </c>
      <c r="F78" s="126">
        <v>2014</v>
      </c>
      <c r="G78" s="22">
        <f t="shared" si="6"/>
        <v>3.8759999999999999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3">
        <v>0</v>
      </c>
      <c r="P78" s="24">
        <v>3.8759999999999999</v>
      </c>
      <c r="Q78" s="24">
        <f t="shared" si="7"/>
        <v>3.8759999999999999</v>
      </c>
      <c r="S78" s="33"/>
      <c r="T78" s="126"/>
      <c r="U78" s="33"/>
    </row>
    <row r="79" spans="1:21" ht="82.5" customHeight="1" x14ac:dyDescent="0.25">
      <c r="A79" s="125" t="s">
        <v>311</v>
      </c>
      <c r="B79" s="21" t="s">
        <v>316</v>
      </c>
      <c r="C79" s="9" t="s">
        <v>66</v>
      </c>
      <c r="D79" s="10"/>
      <c r="E79" s="10">
        <v>2014</v>
      </c>
      <c r="F79" s="10">
        <v>2014</v>
      </c>
      <c r="G79" s="22">
        <f t="shared" si="6"/>
        <v>0.45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4">
        <v>0.45</v>
      </c>
      <c r="Q79" s="24">
        <f t="shared" si="7"/>
        <v>0.45</v>
      </c>
      <c r="S79" s="33"/>
      <c r="T79" s="10"/>
      <c r="U79" s="33">
        <v>0.42699999999999999</v>
      </c>
    </row>
    <row r="80" spans="1:21" ht="68.25" customHeight="1" x14ac:dyDescent="0.25">
      <c r="A80" s="125" t="s">
        <v>312</v>
      </c>
      <c r="B80" s="21" t="s">
        <v>305</v>
      </c>
      <c r="C80" s="9" t="s">
        <v>69</v>
      </c>
      <c r="D80" s="126"/>
      <c r="E80" s="126">
        <v>2014</v>
      </c>
      <c r="F80" s="126">
        <v>2014</v>
      </c>
      <c r="G80" s="22">
        <f t="shared" si="6"/>
        <v>3.3460000000000001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4">
        <v>3.3460000000000001</v>
      </c>
      <c r="Q80" s="24">
        <f t="shared" si="7"/>
        <v>3.3460000000000001</v>
      </c>
      <c r="S80" s="128"/>
      <c r="T80" s="126"/>
      <c r="U80" s="128"/>
    </row>
    <row r="81" spans="1:21" ht="17.25" customHeight="1" x14ac:dyDescent="0.25">
      <c r="A81" s="125" t="s">
        <v>313</v>
      </c>
      <c r="B81" s="21" t="s">
        <v>302</v>
      </c>
      <c r="C81" s="9" t="s">
        <v>69</v>
      </c>
      <c r="D81" s="126"/>
      <c r="E81" s="126">
        <v>2014</v>
      </c>
      <c r="F81" s="126">
        <v>2014</v>
      </c>
      <c r="G81" s="22">
        <f t="shared" si="6"/>
        <v>1.252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23">
        <v>0</v>
      </c>
      <c r="P81" s="24">
        <v>1.252</v>
      </c>
      <c r="Q81" s="24">
        <f t="shared" si="7"/>
        <v>1.252</v>
      </c>
      <c r="S81" s="128"/>
      <c r="T81" s="126"/>
      <c r="U81" s="128"/>
    </row>
    <row r="82" spans="1:21" x14ac:dyDescent="0.25">
      <c r="A82" s="20"/>
      <c r="B82" s="30" t="s">
        <v>85</v>
      </c>
      <c r="C82" s="9"/>
      <c r="D82" s="20"/>
      <c r="E82" s="10"/>
      <c r="F82" s="10"/>
      <c r="G82" s="24">
        <f>SUM(G59:G81)</f>
        <v>20.678000000000001</v>
      </c>
      <c r="H82" s="34">
        <f t="shared" ref="H82:O82" si="9">SUM(H59:H79)</f>
        <v>0</v>
      </c>
      <c r="I82" s="34">
        <f t="shared" si="9"/>
        <v>0</v>
      </c>
      <c r="J82" s="34">
        <f t="shared" si="9"/>
        <v>0</v>
      </c>
      <c r="K82" s="34">
        <f t="shared" si="9"/>
        <v>0</v>
      </c>
      <c r="L82" s="34">
        <f t="shared" si="9"/>
        <v>0</v>
      </c>
      <c r="M82" s="34">
        <f t="shared" si="9"/>
        <v>0</v>
      </c>
      <c r="N82" s="24">
        <f t="shared" si="9"/>
        <v>5.39</v>
      </c>
      <c r="O82" s="24">
        <f t="shared" si="9"/>
        <v>2.2470000000000003</v>
      </c>
      <c r="P82" s="24">
        <f>SUM(P59:P81)</f>
        <v>13.041</v>
      </c>
      <c r="Q82" s="24">
        <f>SUM(Q59:Q81)</f>
        <v>20.678000000000001</v>
      </c>
      <c r="S82" s="30">
        <f>SUM(S59:S79)</f>
        <v>6.3450000000000006</v>
      </c>
      <c r="T82" s="35">
        <f>SUM(T59:T79)</f>
        <v>13.718999999999999</v>
      </c>
      <c r="U82" s="35">
        <f>SUM(U59:U79)</f>
        <v>0.42699999999999999</v>
      </c>
    </row>
    <row r="83" spans="1:21" ht="25.5" x14ac:dyDescent="0.25">
      <c r="A83" s="16" t="s">
        <v>117</v>
      </c>
      <c r="B83" s="17" t="s">
        <v>118</v>
      </c>
      <c r="C83" s="9"/>
      <c r="D83" s="20"/>
      <c r="E83" s="10"/>
      <c r="F83" s="10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S83" s="10"/>
      <c r="T83" s="10"/>
      <c r="U83" s="10"/>
    </row>
    <row r="84" spans="1:21" ht="76.5" x14ac:dyDescent="0.25">
      <c r="A84" s="20" t="s">
        <v>119</v>
      </c>
      <c r="B84" s="36" t="s">
        <v>120</v>
      </c>
      <c r="C84" s="9" t="s">
        <v>69</v>
      </c>
      <c r="D84" s="20" t="s">
        <v>121</v>
      </c>
      <c r="E84" s="10">
        <v>2012</v>
      </c>
      <c r="F84" s="10">
        <v>2012</v>
      </c>
      <c r="G84" s="22">
        <f t="shared" ref="G84" si="10">N84+O84+P84+H84</f>
        <v>25.581</v>
      </c>
      <c r="H84" s="23">
        <v>0</v>
      </c>
      <c r="I84" s="23">
        <v>0</v>
      </c>
      <c r="J84" s="23">
        <v>0</v>
      </c>
      <c r="K84" s="23">
        <v>0</v>
      </c>
      <c r="L84" s="23">
        <v>0</v>
      </c>
      <c r="M84" s="23">
        <v>0</v>
      </c>
      <c r="N84" s="24">
        <v>25.581</v>
      </c>
      <c r="O84" s="23">
        <v>0</v>
      </c>
      <c r="P84" s="23">
        <v>0</v>
      </c>
      <c r="Q84" s="24">
        <f>N84</f>
        <v>25.581</v>
      </c>
      <c r="S84" s="25">
        <v>27.335000000000001</v>
      </c>
      <c r="T84" s="10"/>
      <c r="U84" s="10"/>
    </row>
    <row r="85" spans="1:21" x14ac:dyDescent="0.25">
      <c r="A85" s="20"/>
      <c r="B85" s="30" t="s">
        <v>85</v>
      </c>
      <c r="C85" s="9"/>
      <c r="D85" s="20"/>
      <c r="E85" s="10"/>
      <c r="F85" s="10"/>
      <c r="G85" s="24">
        <f>G84</f>
        <v>25.581</v>
      </c>
      <c r="H85" s="34">
        <f t="shared" ref="H85:Q85" si="11">H84</f>
        <v>0</v>
      </c>
      <c r="I85" s="34">
        <f t="shared" si="11"/>
        <v>0</v>
      </c>
      <c r="J85" s="34">
        <f t="shared" si="11"/>
        <v>0</v>
      </c>
      <c r="K85" s="34">
        <f t="shared" si="11"/>
        <v>0</v>
      </c>
      <c r="L85" s="34">
        <f t="shared" si="11"/>
        <v>0</v>
      </c>
      <c r="M85" s="34">
        <f t="shared" si="11"/>
        <v>0</v>
      </c>
      <c r="N85" s="24">
        <f t="shared" si="11"/>
        <v>25.581</v>
      </c>
      <c r="O85" s="34">
        <f t="shared" si="11"/>
        <v>0</v>
      </c>
      <c r="P85" s="34">
        <f t="shared" si="11"/>
        <v>0</v>
      </c>
      <c r="Q85" s="24">
        <f t="shared" si="11"/>
        <v>25.581</v>
      </c>
      <c r="S85" s="30">
        <f t="shared" ref="S85:U85" si="12">S84</f>
        <v>27.335000000000001</v>
      </c>
      <c r="T85" s="30">
        <f t="shared" si="12"/>
        <v>0</v>
      </c>
      <c r="U85" s="30">
        <f t="shared" si="12"/>
        <v>0</v>
      </c>
    </row>
    <row r="86" spans="1:21" ht="25.5" x14ac:dyDescent="0.25">
      <c r="A86" s="16" t="s">
        <v>122</v>
      </c>
      <c r="B86" s="17" t="s">
        <v>123</v>
      </c>
      <c r="C86" s="9"/>
      <c r="D86" s="20"/>
      <c r="E86" s="10"/>
      <c r="F86" s="10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S86" s="10"/>
      <c r="T86" s="10"/>
      <c r="U86" s="10"/>
    </row>
    <row r="87" spans="1:21" ht="25.5" x14ac:dyDescent="0.25">
      <c r="A87" s="90" t="s">
        <v>124</v>
      </c>
      <c r="B87" s="37" t="s">
        <v>303</v>
      </c>
      <c r="C87" s="9" t="s">
        <v>69</v>
      </c>
      <c r="D87" s="20" t="s">
        <v>125</v>
      </c>
      <c r="E87" s="10">
        <v>2014</v>
      </c>
      <c r="F87" s="10">
        <v>2014</v>
      </c>
      <c r="G87" s="22">
        <f t="shared" ref="G87" si="13">N87+O87+P87+H87</f>
        <v>0.77600000000000002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  <c r="M87" s="23">
        <v>0</v>
      </c>
      <c r="N87" s="23">
        <v>0</v>
      </c>
      <c r="O87" s="23">
        <v>0</v>
      </c>
      <c r="P87" s="24">
        <v>0.77600000000000002</v>
      </c>
      <c r="Q87" s="24">
        <f>SUM(N87:P87)</f>
        <v>0.77600000000000002</v>
      </c>
      <c r="S87" s="10"/>
      <c r="T87" s="10"/>
      <c r="U87" s="10">
        <v>1.4630000000000001</v>
      </c>
    </row>
    <row r="88" spans="1:21" x14ac:dyDescent="0.25">
      <c r="A88" s="20"/>
      <c r="B88" s="30" t="s">
        <v>85</v>
      </c>
      <c r="C88" s="9"/>
      <c r="D88" s="20"/>
      <c r="E88" s="10"/>
      <c r="F88" s="10"/>
      <c r="G88" s="24">
        <f>SUM(G87:G87)</f>
        <v>0.77600000000000002</v>
      </c>
      <c r="H88" s="34">
        <f t="shared" ref="H88:P88" si="14">SUM(H87:H87)</f>
        <v>0</v>
      </c>
      <c r="I88" s="34">
        <f t="shared" si="14"/>
        <v>0</v>
      </c>
      <c r="J88" s="34">
        <f t="shared" si="14"/>
        <v>0</v>
      </c>
      <c r="K88" s="34">
        <f t="shared" si="14"/>
        <v>0</v>
      </c>
      <c r="L88" s="34">
        <f t="shared" si="14"/>
        <v>0</v>
      </c>
      <c r="M88" s="34">
        <f t="shared" si="14"/>
        <v>0</v>
      </c>
      <c r="N88" s="34">
        <f t="shared" si="14"/>
        <v>0</v>
      </c>
      <c r="O88" s="34">
        <v>0</v>
      </c>
      <c r="P88" s="24">
        <f t="shared" si="14"/>
        <v>0.77600000000000002</v>
      </c>
      <c r="Q88" s="24">
        <f>SUM(Q87:Q87)</f>
        <v>0.77600000000000002</v>
      </c>
      <c r="S88" s="30">
        <f>SUM(S87:S87)</f>
        <v>0</v>
      </c>
      <c r="T88" s="30">
        <f>SUM(T87:T87)</f>
        <v>0</v>
      </c>
      <c r="U88" s="30">
        <f>SUM(U87:U87)</f>
        <v>1.4630000000000001</v>
      </c>
    </row>
    <row r="89" spans="1:21" ht="25.5" x14ac:dyDescent="0.25">
      <c r="A89" s="16" t="s">
        <v>126</v>
      </c>
      <c r="B89" s="17" t="s">
        <v>127</v>
      </c>
      <c r="C89" s="9"/>
      <c r="D89" s="20"/>
      <c r="E89" s="10"/>
      <c r="F89" s="10"/>
      <c r="G89" s="22"/>
      <c r="H89" s="22"/>
      <c r="I89" s="22"/>
      <c r="J89" s="24"/>
      <c r="K89" s="22"/>
      <c r="L89" s="22"/>
      <c r="M89" s="22"/>
      <c r="N89" s="22"/>
      <c r="O89" s="22"/>
      <c r="P89" s="22"/>
      <c r="Q89" s="22"/>
      <c r="S89" s="10"/>
      <c r="T89" s="10"/>
      <c r="U89" s="10"/>
    </row>
    <row r="90" spans="1:21" ht="51" x14ac:dyDescent="0.25">
      <c r="A90" s="20" t="s">
        <v>128</v>
      </c>
      <c r="B90" s="26" t="s">
        <v>129</v>
      </c>
      <c r="C90" s="30"/>
      <c r="D90" s="20"/>
      <c r="E90" s="10">
        <v>2012</v>
      </c>
      <c r="F90" s="10">
        <v>2012</v>
      </c>
      <c r="G90" s="22">
        <f t="shared" ref="G90:G118" si="15">N90+O90+P90+H90</f>
        <v>5.5E-2</v>
      </c>
      <c r="H90" s="23">
        <v>0</v>
      </c>
      <c r="I90" s="23">
        <v>0</v>
      </c>
      <c r="J90" s="23">
        <v>0</v>
      </c>
      <c r="K90" s="23">
        <v>0</v>
      </c>
      <c r="L90" s="23">
        <v>0</v>
      </c>
      <c r="M90" s="23">
        <v>0</v>
      </c>
      <c r="N90" s="24">
        <v>5.5E-2</v>
      </c>
      <c r="O90" s="23">
        <v>0</v>
      </c>
      <c r="P90" s="23">
        <v>0</v>
      </c>
      <c r="Q90" s="24">
        <f>SUM(N90:P90)</f>
        <v>5.5E-2</v>
      </c>
      <c r="S90" s="10">
        <v>7.2999999999999995E-2</v>
      </c>
      <c r="T90" s="10"/>
      <c r="U90" s="10"/>
    </row>
    <row r="91" spans="1:21" ht="25.5" x14ac:dyDescent="0.25">
      <c r="A91" s="114" t="s">
        <v>130</v>
      </c>
      <c r="B91" s="26" t="s">
        <v>131</v>
      </c>
      <c r="C91" s="30"/>
      <c r="D91" s="20"/>
      <c r="E91" s="10">
        <v>2012</v>
      </c>
      <c r="F91" s="10">
        <v>2012</v>
      </c>
      <c r="G91" s="22">
        <f t="shared" si="15"/>
        <v>1.036</v>
      </c>
      <c r="H91" s="23">
        <v>0</v>
      </c>
      <c r="I91" s="23">
        <v>0</v>
      </c>
      <c r="J91" s="23">
        <v>0</v>
      </c>
      <c r="K91" s="23">
        <v>0</v>
      </c>
      <c r="L91" s="23">
        <v>0</v>
      </c>
      <c r="M91" s="23">
        <v>0</v>
      </c>
      <c r="N91" s="24">
        <v>1.036</v>
      </c>
      <c r="O91" s="23">
        <v>0</v>
      </c>
      <c r="P91" s="23">
        <v>0</v>
      </c>
      <c r="Q91" s="24">
        <f t="shared" ref="Q91:Q118" si="16">SUM(N91:P91)</f>
        <v>1.036</v>
      </c>
      <c r="S91" s="10">
        <v>1.236</v>
      </c>
      <c r="T91" s="10"/>
      <c r="U91" s="10"/>
    </row>
    <row r="92" spans="1:21" ht="38.25" x14ac:dyDescent="0.25">
      <c r="A92" s="114" t="s">
        <v>132</v>
      </c>
      <c r="B92" s="26" t="s">
        <v>133</v>
      </c>
      <c r="C92" s="30"/>
      <c r="D92" s="20"/>
      <c r="E92" s="10">
        <v>2012</v>
      </c>
      <c r="F92" s="10">
        <v>2012</v>
      </c>
      <c r="G92" s="22">
        <f t="shared" si="15"/>
        <v>1.194</v>
      </c>
      <c r="H92" s="23">
        <v>0</v>
      </c>
      <c r="I92" s="23">
        <v>0</v>
      </c>
      <c r="J92" s="23">
        <v>0</v>
      </c>
      <c r="K92" s="23">
        <v>0</v>
      </c>
      <c r="L92" s="23">
        <v>0</v>
      </c>
      <c r="M92" s="23">
        <v>0</v>
      </c>
      <c r="N92" s="24">
        <v>1.194</v>
      </c>
      <c r="O92" s="23">
        <v>0</v>
      </c>
      <c r="P92" s="23">
        <v>0</v>
      </c>
      <c r="Q92" s="24">
        <f t="shared" si="16"/>
        <v>1.194</v>
      </c>
      <c r="S92" s="10">
        <v>1.266</v>
      </c>
      <c r="T92" s="10"/>
      <c r="U92" s="10"/>
    </row>
    <row r="93" spans="1:21" x14ac:dyDescent="0.25">
      <c r="A93" s="114" t="s">
        <v>134</v>
      </c>
      <c r="B93" s="26" t="s">
        <v>135</v>
      </c>
      <c r="C93" s="30"/>
      <c r="D93" s="20"/>
      <c r="E93" s="10">
        <v>2012</v>
      </c>
      <c r="F93" s="10">
        <v>2012</v>
      </c>
      <c r="G93" s="22">
        <f t="shared" si="15"/>
        <v>2.7469999999999999</v>
      </c>
      <c r="H93" s="23">
        <v>0</v>
      </c>
      <c r="I93" s="23">
        <v>0</v>
      </c>
      <c r="J93" s="23">
        <v>0</v>
      </c>
      <c r="K93" s="23">
        <v>0</v>
      </c>
      <c r="L93" s="23">
        <v>0</v>
      </c>
      <c r="M93" s="23">
        <v>0</v>
      </c>
      <c r="N93" s="24">
        <v>2.7469999999999999</v>
      </c>
      <c r="O93" s="23">
        <v>0</v>
      </c>
      <c r="P93" s="23">
        <v>0</v>
      </c>
      <c r="Q93" s="24">
        <f t="shared" si="16"/>
        <v>2.7469999999999999</v>
      </c>
      <c r="S93" s="10">
        <v>2.4</v>
      </c>
      <c r="T93" s="10"/>
      <c r="U93" s="10"/>
    </row>
    <row r="94" spans="1:21" ht="27.75" customHeight="1" x14ac:dyDescent="0.25">
      <c r="A94" s="114" t="s">
        <v>136</v>
      </c>
      <c r="B94" s="26" t="s">
        <v>211</v>
      </c>
      <c r="C94" s="77"/>
      <c r="D94" s="75"/>
      <c r="E94" s="76">
        <v>2012</v>
      </c>
      <c r="F94" s="76">
        <v>2012</v>
      </c>
      <c r="G94" s="22">
        <f t="shared" si="15"/>
        <v>1.37</v>
      </c>
      <c r="H94" s="23">
        <v>0</v>
      </c>
      <c r="I94" s="23">
        <v>0</v>
      </c>
      <c r="J94" s="23">
        <v>0</v>
      </c>
      <c r="K94" s="23">
        <v>0</v>
      </c>
      <c r="L94" s="23">
        <v>0</v>
      </c>
      <c r="M94" s="23">
        <v>0</v>
      </c>
      <c r="N94" s="24">
        <v>1.37</v>
      </c>
      <c r="O94" s="23">
        <v>0</v>
      </c>
      <c r="P94" s="23">
        <v>0</v>
      </c>
      <c r="Q94" s="24">
        <f t="shared" si="16"/>
        <v>1.37</v>
      </c>
      <c r="S94" s="76"/>
      <c r="T94" s="76"/>
      <c r="U94" s="76"/>
    </row>
    <row r="95" spans="1:21" ht="15" customHeight="1" x14ac:dyDescent="0.25">
      <c r="A95" s="125" t="s">
        <v>138</v>
      </c>
      <c r="B95" s="26" t="s">
        <v>210</v>
      </c>
      <c r="C95" s="77"/>
      <c r="D95" s="75"/>
      <c r="E95" s="76">
        <v>2012</v>
      </c>
      <c r="F95" s="76">
        <v>2012</v>
      </c>
      <c r="G95" s="22">
        <f t="shared" si="15"/>
        <v>0.45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4">
        <v>0.45</v>
      </c>
      <c r="O95" s="23">
        <v>0</v>
      </c>
      <c r="P95" s="23">
        <v>0</v>
      </c>
      <c r="Q95" s="24">
        <f t="shared" si="16"/>
        <v>0.45</v>
      </c>
      <c r="S95" s="76"/>
      <c r="T95" s="76"/>
      <c r="U95" s="76"/>
    </row>
    <row r="96" spans="1:21" x14ac:dyDescent="0.25">
      <c r="A96" s="125" t="s">
        <v>140</v>
      </c>
      <c r="B96" s="26" t="s">
        <v>137</v>
      </c>
      <c r="C96" s="30"/>
      <c r="D96" s="20"/>
      <c r="E96" s="10">
        <v>2012</v>
      </c>
      <c r="F96" s="10">
        <v>2012</v>
      </c>
      <c r="G96" s="22">
        <f t="shared" si="15"/>
        <v>1.5169999999999999</v>
      </c>
      <c r="H96" s="23">
        <v>0</v>
      </c>
      <c r="I96" s="23">
        <v>0</v>
      </c>
      <c r="J96" s="23">
        <v>0</v>
      </c>
      <c r="K96" s="23">
        <v>0</v>
      </c>
      <c r="L96" s="23">
        <v>0</v>
      </c>
      <c r="M96" s="23">
        <v>0</v>
      </c>
      <c r="N96" s="24">
        <v>1.5169999999999999</v>
      </c>
      <c r="O96" s="23">
        <v>0</v>
      </c>
      <c r="P96" s="23">
        <v>0</v>
      </c>
      <c r="Q96" s="24">
        <f t="shared" si="16"/>
        <v>1.5169999999999999</v>
      </c>
      <c r="S96" s="10">
        <v>1.5</v>
      </c>
      <c r="T96" s="10"/>
      <c r="U96" s="10"/>
    </row>
    <row r="97" spans="1:21" ht="28.5" customHeight="1" x14ac:dyDescent="0.25">
      <c r="A97" s="125" t="s">
        <v>141</v>
      </c>
      <c r="B97" s="26" t="s">
        <v>139</v>
      </c>
      <c r="C97" s="30"/>
      <c r="D97" s="20"/>
      <c r="E97" s="10">
        <v>2013</v>
      </c>
      <c r="F97" s="10">
        <v>2013</v>
      </c>
      <c r="G97" s="22">
        <f t="shared" si="15"/>
        <v>0.55600000000000005</v>
      </c>
      <c r="H97" s="23">
        <v>0</v>
      </c>
      <c r="I97" s="23">
        <v>0</v>
      </c>
      <c r="J97" s="23">
        <v>0</v>
      </c>
      <c r="K97" s="23">
        <v>0</v>
      </c>
      <c r="L97" s="23">
        <v>0</v>
      </c>
      <c r="M97" s="23">
        <v>0</v>
      </c>
      <c r="N97" s="23">
        <v>0</v>
      </c>
      <c r="O97" s="24">
        <v>0.55600000000000005</v>
      </c>
      <c r="P97" s="23">
        <v>0</v>
      </c>
      <c r="Q97" s="24">
        <f t="shared" si="16"/>
        <v>0.55600000000000005</v>
      </c>
      <c r="S97" s="38"/>
      <c r="T97" s="38">
        <v>0.66700000000000004</v>
      </c>
      <c r="U97" s="38"/>
    </row>
    <row r="98" spans="1:21" x14ac:dyDescent="0.25">
      <c r="A98" s="125" t="s">
        <v>142</v>
      </c>
      <c r="B98" s="26" t="s">
        <v>252</v>
      </c>
      <c r="C98" s="119"/>
      <c r="D98" s="114"/>
      <c r="E98" s="116">
        <v>2013</v>
      </c>
      <c r="F98" s="116">
        <v>2013</v>
      </c>
      <c r="G98" s="22">
        <f t="shared" si="15"/>
        <v>4.6660000000000004</v>
      </c>
      <c r="H98" s="23">
        <v>0</v>
      </c>
      <c r="I98" s="23">
        <v>0</v>
      </c>
      <c r="J98" s="23">
        <v>0</v>
      </c>
      <c r="K98" s="23">
        <v>0</v>
      </c>
      <c r="L98" s="23">
        <v>0</v>
      </c>
      <c r="M98" s="23">
        <v>0</v>
      </c>
      <c r="N98" s="23">
        <v>0</v>
      </c>
      <c r="O98" s="24">
        <v>4.6660000000000004</v>
      </c>
      <c r="P98" s="23">
        <v>0</v>
      </c>
      <c r="Q98" s="24">
        <f t="shared" si="16"/>
        <v>4.6660000000000004</v>
      </c>
      <c r="S98" s="38"/>
      <c r="T98" s="38"/>
      <c r="U98" s="38"/>
    </row>
    <row r="99" spans="1:21" ht="28.5" customHeight="1" x14ac:dyDescent="0.25">
      <c r="A99" s="125" t="s">
        <v>144</v>
      </c>
      <c r="B99" s="26" t="s">
        <v>282</v>
      </c>
      <c r="C99" s="127"/>
      <c r="D99" s="125"/>
      <c r="E99" s="126">
        <v>2013</v>
      </c>
      <c r="F99" s="126">
        <v>2013</v>
      </c>
      <c r="G99" s="22">
        <v>0.48699999999999999</v>
      </c>
      <c r="H99" s="23">
        <v>0</v>
      </c>
      <c r="I99" s="23">
        <v>0</v>
      </c>
      <c r="J99" s="23">
        <v>0</v>
      </c>
      <c r="K99" s="23">
        <v>0</v>
      </c>
      <c r="L99" s="23">
        <v>0</v>
      </c>
      <c r="M99" s="23">
        <v>0</v>
      </c>
      <c r="N99" s="23">
        <v>0</v>
      </c>
      <c r="O99" s="24">
        <v>0.48699999999999999</v>
      </c>
      <c r="P99" s="23">
        <v>0</v>
      </c>
      <c r="Q99" s="24">
        <f t="shared" si="16"/>
        <v>0.48699999999999999</v>
      </c>
      <c r="S99" s="38"/>
      <c r="T99" s="38"/>
      <c r="U99" s="38"/>
    </row>
    <row r="100" spans="1:21" ht="30" customHeight="1" x14ac:dyDescent="0.25">
      <c r="A100" s="125" t="s">
        <v>146</v>
      </c>
      <c r="B100" s="26" t="s">
        <v>283</v>
      </c>
      <c r="C100" s="127"/>
      <c r="D100" s="125"/>
      <c r="E100" s="126">
        <v>2013</v>
      </c>
      <c r="F100" s="126">
        <v>2013</v>
      </c>
      <c r="G100" s="22">
        <v>0.46500000000000002</v>
      </c>
      <c r="H100" s="23">
        <v>0</v>
      </c>
      <c r="I100" s="23">
        <v>0</v>
      </c>
      <c r="J100" s="23">
        <v>0</v>
      </c>
      <c r="K100" s="23">
        <v>0</v>
      </c>
      <c r="L100" s="23">
        <v>0</v>
      </c>
      <c r="M100" s="23">
        <v>0</v>
      </c>
      <c r="N100" s="23">
        <v>0</v>
      </c>
      <c r="O100" s="24">
        <v>0.46500000000000002</v>
      </c>
      <c r="P100" s="23">
        <v>0</v>
      </c>
      <c r="Q100" s="24">
        <v>0.46500000000000002</v>
      </c>
      <c r="S100" s="38"/>
      <c r="T100" s="38"/>
      <c r="U100" s="38"/>
    </row>
    <row r="101" spans="1:21" ht="30" customHeight="1" x14ac:dyDescent="0.25">
      <c r="A101" s="125" t="s">
        <v>147</v>
      </c>
      <c r="B101" s="26" t="s">
        <v>284</v>
      </c>
      <c r="C101" s="127"/>
      <c r="D101" s="125"/>
      <c r="E101" s="126">
        <v>2013</v>
      </c>
      <c r="F101" s="126">
        <v>2013</v>
      </c>
      <c r="G101" s="22">
        <v>0.22700000000000001</v>
      </c>
      <c r="H101" s="23">
        <v>0</v>
      </c>
      <c r="I101" s="23">
        <v>0</v>
      </c>
      <c r="J101" s="23">
        <v>0</v>
      </c>
      <c r="K101" s="23">
        <v>0</v>
      </c>
      <c r="L101" s="23">
        <v>0</v>
      </c>
      <c r="M101" s="23">
        <v>0</v>
      </c>
      <c r="N101" s="23">
        <v>0</v>
      </c>
      <c r="O101" s="24">
        <v>0.22700000000000001</v>
      </c>
      <c r="P101" s="23">
        <v>0</v>
      </c>
      <c r="Q101" s="24">
        <v>0.22700000000000001</v>
      </c>
      <c r="S101" s="38"/>
      <c r="T101" s="38"/>
      <c r="U101" s="38"/>
    </row>
    <row r="102" spans="1:21" ht="24.75" customHeight="1" x14ac:dyDescent="0.25">
      <c r="A102" s="125" t="s">
        <v>148</v>
      </c>
      <c r="B102" s="26" t="s">
        <v>143</v>
      </c>
      <c r="C102" s="30"/>
      <c r="D102" s="20"/>
      <c r="E102" s="10">
        <v>2012</v>
      </c>
      <c r="F102" s="10">
        <v>2012</v>
      </c>
      <c r="G102" s="22">
        <f t="shared" si="15"/>
        <v>0.93200000000000005</v>
      </c>
      <c r="H102" s="23">
        <v>0</v>
      </c>
      <c r="I102" s="23">
        <v>0</v>
      </c>
      <c r="J102" s="23">
        <v>0</v>
      </c>
      <c r="K102" s="23">
        <v>0</v>
      </c>
      <c r="L102" s="23">
        <v>0</v>
      </c>
      <c r="M102" s="23">
        <v>0</v>
      </c>
      <c r="N102" s="24">
        <v>0.93200000000000005</v>
      </c>
      <c r="O102" s="23">
        <v>0</v>
      </c>
      <c r="P102" s="23">
        <v>0</v>
      </c>
      <c r="Q102" s="24">
        <f t="shared" si="16"/>
        <v>0.93200000000000005</v>
      </c>
      <c r="S102" s="10">
        <v>0.995</v>
      </c>
      <c r="T102" s="10"/>
      <c r="U102" s="10"/>
    </row>
    <row r="103" spans="1:21" x14ac:dyDescent="0.25">
      <c r="A103" s="125" t="s">
        <v>150</v>
      </c>
      <c r="B103" s="26" t="s">
        <v>145</v>
      </c>
      <c r="C103" s="30"/>
      <c r="D103" s="20"/>
      <c r="E103" s="10">
        <v>2012</v>
      </c>
      <c r="F103" s="10">
        <v>2012</v>
      </c>
      <c r="G103" s="22">
        <f t="shared" si="15"/>
        <v>0.09</v>
      </c>
      <c r="H103" s="23">
        <v>0</v>
      </c>
      <c r="I103" s="23">
        <v>0</v>
      </c>
      <c r="J103" s="23">
        <v>0</v>
      </c>
      <c r="K103" s="23">
        <v>0</v>
      </c>
      <c r="L103" s="23">
        <v>0</v>
      </c>
      <c r="M103" s="23">
        <v>0</v>
      </c>
      <c r="N103" s="24">
        <v>0.09</v>
      </c>
      <c r="O103" s="23">
        <v>0</v>
      </c>
      <c r="P103" s="23">
        <v>0</v>
      </c>
      <c r="Q103" s="24">
        <f t="shared" si="16"/>
        <v>0.09</v>
      </c>
      <c r="S103" s="38">
        <v>9.5000000000000001E-2</v>
      </c>
      <c r="T103" s="38"/>
      <c r="U103" s="38"/>
    </row>
    <row r="104" spans="1:21" x14ac:dyDescent="0.25">
      <c r="A104" s="125" t="s">
        <v>152</v>
      </c>
      <c r="B104" s="26" t="s">
        <v>208</v>
      </c>
      <c r="C104" s="77"/>
      <c r="D104" s="75"/>
      <c r="E104" s="76">
        <v>2012</v>
      </c>
      <c r="F104" s="76">
        <v>2012</v>
      </c>
      <c r="G104" s="22">
        <f t="shared" si="15"/>
        <v>0.97599999999999998</v>
      </c>
      <c r="H104" s="23">
        <v>0</v>
      </c>
      <c r="I104" s="23">
        <v>0</v>
      </c>
      <c r="J104" s="23">
        <v>0</v>
      </c>
      <c r="K104" s="23">
        <v>0</v>
      </c>
      <c r="L104" s="23">
        <v>0</v>
      </c>
      <c r="M104" s="23">
        <v>0</v>
      </c>
      <c r="N104" s="24">
        <v>0.97599999999999998</v>
      </c>
      <c r="O104" s="23">
        <v>0</v>
      </c>
      <c r="P104" s="23">
        <v>0</v>
      </c>
      <c r="Q104" s="24">
        <f t="shared" si="16"/>
        <v>0.97599999999999998</v>
      </c>
      <c r="S104" s="38"/>
      <c r="T104" s="38"/>
      <c r="U104" s="38"/>
    </row>
    <row r="105" spans="1:21" ht="25.5" x14ac:dyDescent="0.25">
      <c r="A105" s="125" t="s">
        <v>154</v>
      </c>
      <c r="B105" s="26" t="s">
        <v>149</v>
      </c>
      <c r="C105" s="30"/>
      <c r="D105" s="20"/>
      <c r="E105" s="10">
        <v>2012</v>
      </c>
      <c r="F105" s="10">
        <v>2014</v>
      </c>
      <c r="G105" s="22">
        <f t="shared" si="15"/>
        <v>0.375</v>
      </c>
      <c r="H105" s="23">
        <v>0</v>
      </c>
      <c r="I105" s="23">
        <v>0</v>
      </c>
      <c r="J105" s="23">
        <v>0</v>
      </c>
      <c r="K105" s="23">
        <v>0</v>
      </c>
      <c r="L105" s="23">
        <v>0</v>
      </c>
      <c r="M105" s="23">
        <v>0</v>
      </c>
      <c r="N105" s="24">
        <v>0.182</v>
      </c>
      <c r="O105" s="23">
        <v>0</v>
      </c>
      <c r="P105" s="24">
        <v>0.193</v>
      </c>
      <c r="Q105" s="24">
        <f t="shared" si="16"/>
        <v>0.375</v>
      </c>
      <c r="S105" s="38">
        <v>0.14599999999999999</v>
      </c>
      <c r="T105" s="38"/>
      <c r="U105" s="38"/>
    </row>
    <row r="106" spans="1:21" ht="25.5" x14ac:dyDescent="0.25">
      <c r="A106" s="125" t="s">
        <v>156</v>
      </c>
      <c r="B106" s="26" t="s">
        <v>151</v>
      </c>
      <c r="C106" s="30"/>
      <c r="D106" s="20"/>
      <c r="E106" s="10">
        <v>2012</v>
      </c>
      <c r="F106" s="10">
        <v>2012</v>
      </c>
      <c r="G106" s="22">
        <f t="shared" si="15"/>
        <v>0.124</v>
      </c>
      <c r="H106" s="23">
        <v>0</v>
      </c>
      <c r="I106" s="23">
        <v>0</v>
      </c>
      <c r="J106" s="23">
        <v>0</v>
      </c>
      <c r="K106" s="23">
        <v>0</v>
      </c>
      <c r="L106" s="23">
        <v>0</v>
      </c>
      <c r="M106" s="23">
        <v>0</v>
      </c>
      <c r="N106" s="24">
        <v>0.124</v>
      </c>
      <c r="O106" s="23">
        <v>0</v>
      </c>
      <c r="P106" s="23">
        <v>0</v>
      </c>
      <c r="Q106" s="24">
        <f t="shared" si="16"/>
        <v>0.124</v>
      </c>
      <c r="S106" s="38">
        <v>0.123</v>
      </c>
      <c r="T106" s="38"/>
      <c r="U106" s="38"/>
    </row>
    <row r="107" spans="1:21" ht="51" x14ac:dyDescent="0.25">
      <c r="A107" s="125" t="s">
        <v>157</v>
      </c>
      <c r="B107" s="26" t="s">
        <v>153</v>
      </c>
      <c r="C107" s="30"/>
      <c r="D107" s="20"/>
      <c r="E107" s="10">
        <v>2012</v>
      </c>
      <c r="F107" s="10">
        <v>2012</v>
      </c>
      <c r="G107" s="22">
        <f t="shared" si="15"/>
        <v>0.25800000000000001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  <c r="M107" s="23">
        <v>0</v>
      </c>
      <c r="N107" s="24">
        <v>0.25800000000000001</v>
      </c>
      <c r="O107" s="23">
        <v>0</v>
      </c>
      <c r="P107" s="23">
        <v>0</v>
      </c>
      <c r="Q107" s="24">
        <f t="shared" si="16"/>
        <v>0.25800000000000001</v>
      </c>
      <c r="S107" s="38">
        <v>0.27200000000000002</v>
      </c>
      <c r="T107" s="38"/>
      <c r="U107" s="38"/>
    </row>
    <row r="108" spans="1:21" x14ac:dyDescent="0.25">
      <c r="A108" s="125" t="s">
        <v>158</v>
      </c>
      <c r="B108" s="26" t="s">
        <v>155</v>
      </c>
      <c r="C108" s="30"/>
      <c r="D108" s="20"/>
      <c r="E108" s="10">
        <v>2012</v>
      </c>
      <c r="F108" s="10">
        <v>2012</v>
      </c>
      <c r="G108" s="22">
        <f t="shared" si="15"/>
        <v>0.49299999999999999</v>
      </c>
      <c r="H108" s="23">
        <v>0</v>
      </c>
      <c r="I108" s="23">
        <v>0</v>
      </c>
      <c r="J108" s="23">
        <v>0</v>
      </c>
      <c r="K108" s="23">
        <v>0</v>
      </c>
      <c r="L108" s="23">
        <v>0</v>
      </c>
      <c r="M108" s="23">
        <v>0</v>
      </c>
      <c r="N108" s="24">
        <v>0.49299999999999999</v>
      </c>
      <c r="O108" s="23">
        <v>0</v>
      </c>
      <c r="P108" s="23">
        <v>0</v>
      </c>
      <c r="Q108" s="24">
        <f t="shared" si="16"/>
        <v>0.49299999999999999</v>
      </c>
      <c r="S108" s="38">
        <v>0.49399999999999999</v>
      </c>
      <c r="T108" s="38"/>
      <c r="U108" s="38"/>
    </row>
    <row r="109" spans="1:21" ht="25.5" x14ac:dyDescent="0.25">
      <c r="A109" s="125" t="s">
        <v>159</v>
      </c>
      <c r="B109" s="26" t="s">
        <v>265</v>
      </c>
      <c r="C109" s="107"/>
      <c r="D109" s="104"/>
      <c r="E109" s="106">
        <v>2013</v>
      </c>
      <c r="F109" s="106">
        <v>2013</v>
      </c>
      <c r="G109" s="22">
        <f t="shared" si="15"/>
        <v>0.53500000000000003</v>
      </c>
      <c r="H109" s="23">
        <v>0</v>
      </c>
      <c r="I109" s="23">
        <v>0</v>
      </c>
      <c r="J109" s="23">
        <v>0</v>
      </c>
      <c r="K109" s="23">
        <v>0</v>
      </c>
      <c r="L109" s="23">
        <v>0</v>
      </c>
      <c r="M109" s="23">
        <v>0</v>
      </c>
      <c r="N109" s="23">
        <v>0</v>
      </c>
      <c r="O109" s="24">
        <v>0.53500000000000003</v>
      </c>
      <c r="P109" s="23">
        <v>0</v>
      </c>
      <c r="Q109" s="24">
        <f t="shared" si="16"/>
        <v>0.53500000000000003</v>
      </c>
      <c r="S109" s="38"/>
      <c r="T109" s="38"/>
      <c r="U109" s="38"/>
    </row>
    <row r="110" spans="1:21" x14ac:dyDescent="0.25">
      <c r="A110" s="125" t="s">
        <v>160</v>
      </c>
      <c r="B110" s="26" t="s">
        <v>235</v>
      </c>
      <c r="C110" s="107"/>
      <c r="D110" s="104"/>
      <c r="E110" s="106">
        <v>2013</v>
      </c>
      <c r="F110" s="106">
        <v>2013</v>
      </c>
      <c r="G110" s="22">
        <f t="shared" si="15"/>
        <v>0.15</v>
      </c>
      <c r="H110" s="23">
        <v>0</v>
      </c>
      <c r="I110" s="23">
        <v>0</v>
      </c>
      <c r="J110" s="23">
        <v>0</v>
      </c>
      <c r="K110" s="23">
        <v>0</v>
      </c>
      <c r="L110" s="23">
        <v>0</v>
      </c>
      <c r="M110" s="23">
        <v>0</v>
      </c>
      <c r="N110" s="23">
        <v>0</v>
      </c>
      <c r="O110" s="24">
        <v>0.15</v>
      </c>
      <c r="P110" s="23">
        <v>0</v>
      </c>
      <c r="Q110" s="24">
        <f t="shared" si="16"/>
        <v>0.15</v>
      </c>
      <c r="S110" s="38"/>
      <c r="T110" s="38"/>
      <c r="U110" s="38"/>
    </row>
    <row r="111" spans="1:21" x14ac:dyDescent="0.25">
      <c r="A111" s="125" t="s">
        <v>162</v>
      </c>
      <c r="B111" s="26" t="s">
        <v>236</v>
      </c>
      <c r="C111" s="107"/>
      <c r="D111" s="104"/>
      <c r="E111" s="106">
        <v>2013</v>
      </c>
      <c r="F111" s="106">
        <v>2013</v>
      </c>
      <c r="G111" s="22">
        <f t="shared" si="15"/>
        <v>0.105</v>
      </c>
      <c r="H111" s="23">
        <v>0</v>
      </c>
      <c r="I111" s="23">
        <v>0</v>
      </c>
      <c r="J111" s="23">
        <v>0</v>
      </c>
      <c r="K111" s="23">
        <v>0</v>
      </c>
      <c r="L111" s="23">
        <v>0</v>
      </c>
      <c r="M111" s="23">
        <v>0</v>
      </c>
      <c r="N111" s="23">
        <v>0</v>
      </c>
      <c r="O111" s="24">
        <v>0.105</v>
      </c>
      <c r="P111" s="23">
        <v>0</v>
      </c>
      <c r="Q111" s="24">
        <f t="shared" si="16"/>
        <v>0.105</v>
      </c>
      <c r="S111" s="38"/>
      <c r="T111" s="38"/>
      <c r="U111" s="38"/>
    </row>
    <row r="112" spans="1:21" x14ac:dyDescent="0.25">
      <c r="A112" s="125" t="s">
        <v>238</v>
      </c>
      <c r="B112" s="26" t="s">
        <v>266</v>
      </c>
      <c r="C112" s="30"/>
      <c r="D112" s="20"/>
      <c r="E112" s="10">
        <v>2013</v>
      </c>
      <c r="F112" s="10">
        <v>2013</v>
      </c>
      <c r="G112" s="22">
        <f t="shared" si="15"/>
        <v>0.06</v>
      </c>
      <c r="H112" s="23">
        <v>0</v>
      </c>
      <c r="I112" s="23">
        <v>0</v>
      </c>
      <c r="J112" s="23">
        <v>0</v>
      </c>
      <c r="K112" s="23">
        <v>0</v>
      </c>
      <c r="L112" s="23">
        <v>0</v>
      </c>
      <c r="M112" s="23">
        <v>0</v>
      </c>
      <c r="N112" s="23">
        <v>0</v>
      </c>
      <c r="O112" s="24">
        <v>0.06</v>
      </c>
      <c r="P112" s="23">
        <v>0</v>
      </c>
      <c r="Q112" s="24">
        <f t="shared" si="16"/>
        <v>0.06</v>
      </c>
      <c r="S112" s="38"/>
      <c r="T112" s="38">
        <v>6.3E-2</v>
      </c>
      <c r="U112" s="38"/>
    </row>
    <row r="113" spans="1:21" ht="25.5" x14ac:dyDescent="0.25">
      <c r="A113" s="125" t="s">
        <v>239</v>
      </c>
      <c r="B113" s="26" t="s">
        <v>267</v>
      </c>
      <c r="C113" s="92"/>
      <c r="D113" s="90"/>
      <c r="E113" s="91">
        <v>2013</v>
      </c>
      <c r="F113" s="91">
        <v>2013</v>
      </c>
      <c r="G113" s="22">
        <f t="shared" si="15"/>
        <v>6.6000000000000003E-2</v>
      </c>
      <c r="H113" s="23">
        <v>0</v>
      </c>
      <c r="I113" s="23">
        <v>0</v>
      </c>
      <c r="J113" s="23">
        <v>0</v>
      </c>
      <c r="K113" s="23">
        <v>0</v>
      </c>
      <c r="L113" s="23">
        <v>0</v>
      </c>
      <c r="M113" s="23">
        <v>0</v>
      </c>
      <c r="N113" s="23">
        <v>0</v>
      </c>
      <c r="O113" s="24">
        <v>6.6000000000000003E-2</v>
      </c>
      <c r="P113" s="23">
        <v>0</v>
      </c>
      <c r="Q113" s="24">
        <f t="shared" si="16"/>
        <v>6.6000000000000003E-2</v>
      </c>
      <c r="S113" s="38"/>
      <c r="T113" s="38"/>
      <c r="U113" s="38"/>
    </row>
    <row r="114" spans="1:21" x14ac:dyDescent="0.25">
      <c r="A114" s="125" t="s">
        <v>268</v>
      </c>
      <c r="B114" s="26" t="s">
        <v>237</v>
      </c>
      <c r="C114" s="30"/>
      <c r="D114" s="20"/>
      <c r="E114" s="10">
        <v>2013</v>
      </c>
      <c r="F114" s="10">
        <v>2013</v>
      </c>
      <c r="G114" s="22">
        <f t="shared" si="15"/>
        <v>0.22800000000000001</v>
      </c>
      <c r="H114" s="23">
        <v>0</v>
      </c>
      <c r="I114" s="23">
        <v>0</v>
      </c>
      <c r="J114" s="23">
        <v>0</v>
      </c>
      <c r="K114" s="23">
        <v>0</v>
      </c>
      <c r="L114" s="23">
        <v>0</v>
      </c>
      <c r="M114" s="23">
        <v>0</v>
      </c>
      <c r="N114" s="23">
        <v>0</v>
      </c>
      <c r="O114" s="24">
        <v>0.22800000000000001</v>
      </c>
      <c r="P114" s="23">
        <v>0</v>
      </c>
      <c r="Q114" s="24">
        <f t="shared" si="16"/>
        <v>0.22800000000000001</v>
      </c>
      <c r="S114" s="38"/>
      <c r="T114" s="38"/>
      <c r="U114" s="38"/>
    </row>
    <row r="115" spans="1:21" x14ac:dyDescent="0.25">
      <c r="A115" s="125" t="s">
        <v>285</v>
      </c>
      <c r="B115" s="26" t="s">
        <v>306</v>
      </c>
      <c r="C115" s="127"/>
      <c r="D115" s="125"/>
      <c r="E115" s="126">
        <v>2014</v>
      </c>
      <c r="F115" s="126">
        <v>2014</v>
      </c>
      <c r="G115" s="22">
        <f t="shared" si="15"/>
        <v>0.17</v>
      </c>
      <c r="H115" s="23">
        <v>0</v>
      </c>
      <c r="I115" s="23">
        <v>0</v>
      </c>
      <c r="J115" s="23">
        <v>0</v>
      </c>
      <c r="K115" s="23">
        <v>0</v>
      </c>
      <c r="L115" s="23">
        <v>0</v>
      </c>
      <c r="M115" s="23">
        <v>0</v>
      </c>
      <c r="N115" s="23">
        <v>0</v>
      </c>
      <c r="O115" s="23">
        <v>0</v>
      </c>
      <c r="P115" s="24">
        <v>0.17</v>
      </c>
      <c r="Q115" s="24">
        <f t="shared" si="16"/>
        <v>0.17</v>
      </c>
      <c r="S115" s="38"/>
      <c r="T115" s="38"/>
      <c r="U115" s="38"/>
    </row>
    <row r="116" spans="1:21" x14ac:dyDescent="0.25">
      <c r="A116" s="125" t="s">
        <v>286</v>
      </c>
      <c r="B116" s="26" t="s">
        <v>307</v>
      </c>
      <c r="C116" s="127"/>
      <c r="D116" s="125"/>
      <c r="E116" s="126">
        <v>2014</v>
      </c>
      <c r="F116" s="126">
        <v>2014</v>
      </c>
      <c r="G116" s="22">
        <f t="shared" si="15"/>
        <v>0.20300000000000001</v>
      </c>
      <c r="H116" s="23">
        <v>0</v>
      </c>
      <c r="I116" s="23">
        <v>0</v>
      </c>
      <c r="J116" s="23">
        <v>0</v>
      </c>
      <c r="K116" s="23">
        <v>0</v>
      </c>
      <c r="L116" s="23">
        <v>0</v>
      </c>
      <c r="M116" s="23">
        <v>0</v>
      </c>
      <c r="N116" s="23">
        <v>0</v>
      </c>
      <c r="O116" s="23">
        <v>0</v>
      </c>
      <c r="P116" s="24">
        <v>0.20300000000000001</v>
      </c>
      <c r="Q116" s="24">
        <f t="shared" si="16"/>
        <v>0.20300000000000001</v>
      </c>
      <c r="S116" s="38"/>
      <c r="T116" s="38"/>
      <c r="U116" s="38"/>
    </row>
    <row r="117" spans="1:21" x14ac:dyDescent="0.25">
      <c r="A117" s="125" t="s">
        <v>314</v>
      </c>
      <c r="B117" s="26" t="s">
        <v>308</v>
      </c>
      <c r="C117" s="127"/>
      <c r="D117" s="125"/>
      <c r="E117" s="126">
        <v>2014</v>
      </c>
      <c r="F117" s="126">
        <v>2014</v>
      </c>
      <c r="G117" s="22">
        <f t="shared" si="15"/>
        <v>0.39300000000000002</v>
      </c>
      <c r="H117" s="23">
        <v>0</v>
      </c>
      <c r="I117" s="23">
        <v>0</v>
      </c>
      <c r="J117" s="23">
        <v>0</v>
      </c>
      <c r="K117" s="23">
        <v>0</v>
      </c>
      <c r="L117" s="23">
        <v>0</v>
      </c>
      <c r="M117" s="23">
        <v>0</v>
      </c>
      <c r="N117" s="23">
        <v>0</v>
      </c>
      <c r="O117" s="23">
        <v>0</v>
      </c>
      <c r="P117" s="24">
        <v>0.39300000000000002</v>
      </c>
      <c r="Q117" s="24">
        <f t="shared" si="16"/>
        <v>0.39300000000000002</v>
      </c>
      <c r="S117" s="38"/>
      <c r="T117" s="38"/>
      <c r="U117" s="38"/>
    </row>
    <row r="118" spans="1:21" ht="38.25" x14ac:dyDescent="0.25">
      <c r="A118" s="125" t="s">
        <v>315</v>
      </c>
      <c r="B118" s="26" t="s">
        <v>309</v>
      </c>
      <c r="C118" s="127"/>
      <c r="D118" s="125"/>
      <c r="E118" s="126">
        <v>2014</v>
      </c>
      <c r="F118" s="126">
        <v>2014</v>
      </c>
      <c r="G118" s="22">
        <f t="shared" si="15"/>
        <v>0.73499999999999999</v>
      </c>
      <c r="H118" s="23">
        <v>0</v>
      </c>
      <c r="I118" s="23">
        <v>0</v>
      </c>
      <c r="J118" s="23">
        <v>0</v>
      </c>
      <c r="K118" s="23">
        <v>0</v>
      </c>
      <c r="L118" s="23">
        <v>0</v>
      </c>
      <c r="M118" s="23">
        <v>0</v>
      </c>
      <c r="N118" s="23">
        <v>0</v>
      </c>
      <c r="O118" s="23">
        <v>0</v>
      </c>
      <c r="P118" s="24">
        <v>0.73499999999999999</v>
      </c>
      <c r="Q118" s="24">
        <f t="shared" si="16"/>
        <v>0.73499999999999999</v>
      </c>
      <c r="S118" s="38"/>
      <c r="T118" s="38"/>
      <c r="U118" s="38"/>
    </row>
    <row r="119" spans="1:21" x14ac:dyDescent="0.25">
      <c r="A119" s="20"/>
      <c r="B119" s="30" t="s">
        <v>85</v>
      </c>
      <c r="C119" s="30"/>
      <c r="D119" s="20"/>
      <c r="E119" s="10"/>
      <c r="F119" s="10"/>
      <c r="G119" s="24">
        <f>SUM(G90:G118)</f>
        <v>20.662999999999997</v>
      </c>
      <c r="H119" s="34">
        <f t="shared" ref="H119:N119" si="17">SUM(H90:H114)</f>
        <v>0</v>
      </c>
      <c r="I119" s="34">
        <f t="shared" si="17"/>
        <v>0</v>
      </c>
      <c r="J119" s="34">
        <f t="shared" si="17"/>
        <v>0</v>
      </c>
      <c r="K119" s="34">
        <f t="shared" si="17"/>
        <v>0</v>
      </c>
      <c r="L119" s="34">
        <f t="shared" si="17"/>
        <v>0</v>
      </c>
      <c r="M119" s="34">
        <f t="shared" si="17"/>
        <v>0</v>
      </c>
      <c r="N119" s="24">
        <f t="shared" si="17"/>
        <v>11.424000000000001</v>
      </c>
      <c r="O119" s="24">
        <f>SUM(O90:O115)</f>
        <v>7.5450000000000008</v>
      </c>
      <c r="P119" s="24">
        <f>SUM(P90:P118)</f>
        <v>1.694</v>
      </c>
      <c r="Q119" s="24">
        <f>SUM(Q90:Q118)</f>
        <v>20.662999999999997</v>
      </c>
      <c r="S119" s="31">
        <f>SUM(S90:S114)</f>
        <v>8.6</v>
      </c>
      <c r="T119" s="31">
        <f>SUM(T90:T114)</f>
        <v>0.73</v>
      </c>
      <c r="U119" s="31">
        <f>SUM(U90:U114)</f>
        <v>0</v>
      </c>
    </row>
    <row r="121" spans="1:21" x14ac:dyDescent="0.25">
      <c r="B121" s="8"/>
      <c r="C121" s="7"/>
    </row>
    <row r="122" spans="1:21" ht="15.75" x14ac:dyDescent="0.25">
      <c r="B122" s="39"/>
      <c r="C122" s="39"/>
      <c r="D122" s="40"/>
      <c r="E122" s="41"/>
      <c r="F122" s="41"/>
      <c r="G122" s="41"/>
    </row>
    <row r="123" spans="1:21" x14ac:dyDescent="0.25">
      <c r="B123" s="42"/>
      <c r="C123" s="42"/>
      <c r="D123" s="40"/>
      <c r="E123" s="40"/>
    </row>
    <row r="124" spans="1:21" x14ac:dyDescent="0.25">
      <c r="B124" s="203"/>
      <c r="C124" s="203"/>
      <c r="D124" s="203"/>
      <c r="E124" s="203"/>
      <c r="F124" s="203"/>
      <c r="G124" s="203"/>
      <c r="H124" s="203"/>
    </row>
    <row r="125" spans="1:21" x14ac:dyDescent="0.25">
      <c r="B125" s="203"/>
      <c r="C125" s="203"/>
      <c r="D125" s="203"/>
    </row>
  </sheetData>
  <mergeCells count="15">
    <mergeCell ref="A8:Q8"/>
    <mergeCell ref="A52:B52"/>
    <mergeCell ref="B124:H124"/>
    <mergeCell ref="B125:D125"/>
    <mergeCell ref="A10:A12"/>
    <mergeCell ref="B10:B12"/>
    <mergeCell ref="C10:C11"/>
    <mergeCell ref="D10:D11"/>
    <mergeCell ref="E10:E12"/>
    <mergeCell ref="F10:F12"/>
    <mergeCell ref="G10:G11"/>
    <mergeCell ref="H10:H11"/>
    <mergeCell ref="I10:I11"/>
    <mergeCell ref="J10:M10"/>
    <mergeCell ref="N10:Q10"/>
  </mergeCells>
  <printOptions horizontalCentered="1"/>
  <pageMargins left="0.19685039370078741" right="0.19685039370078741" top="0.78740157480314965" bottom="0.19685039370078741" header="0" footer="0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view="pageBreakPreview" zoomScale="98" zoomScaleNormal="70" zoomScaleSheetLayoutView="98" workbookViewId="0">
      <selection activeCell="B26" sqref="B26"/>
    </sheetView>
  </sheetViews>
  <sheetFormatPr defaultRowHeight="15.75" x14ac:dyDescent="0.25"/>
  <cols>
    <col min="1" max="1" width="9.140625" style="112"/>
    <col min="2" max="2" width="52.85546875" style="43" customWidth="1"/>
    <col min="3" max="3" width="11.42578125" style="43" customWidth="1"/>
    <col min="4" max="4" width="11.7109375" style="43" customWidth="1"/>
    <col min="5" max="5" width="13.28515625" style="43" customWidth="1"/>
    <col min="6" max="6" width="14.5703125" style="43" customWidth="1"/>
    <col min="7" max="16384" width="9.140625" style="43"/>
  </cols>
  <sheetData>
    <row r="1" spans="1:6" x14ac:dyDescent="0.25">
      <c r="A1" s="146"/>
      <c r="B1" s="146"/>
      <c r="C1" s="146"/>
      <c r="D1" s="146"/>
      <c r="E1" s="146"/>
      <c r="F1" s="147" t="s">
        <v>332</v>
      </c>
    </row>
    <row r="2" spans="1:6" x14ac:dyDescent="0.25">
      <c r="A2" s="146"/>
      <c r="B2" s="146"/>
      <c r="C2" s="146"/>
      <c r="D2" s="146"/>
      <c r="E2" s="146"/>
      <c r="F2" s="147" t="s">
        <v>333</v>
      </c>
    </row>
    <row r="3" spans="1:6" x14ac:dyDescent="0.25">
      <c r="A3" s="146"/>
      <c r="B3" s="146"/>
      <c r="C3" s="146"/>
      <c r="D3" s="146"/>
      <c r="E3" s="146"/>
      <c r="F3" s="147" t="s">
        <v>331</v>
      </c>
    </row>
    <row r="4" spans="1:6" x14ac:dyDescent="0.25">
      <c r="A4" s="146"/>
      <c r="B4" s="146"/>
      <c r="C4" s="146"/>
      <c r="D4" s="146"/>
      <c r="E4" s="146"/>
      <c r="F4" s="147" t="s">
        <v>381</v>
      </c>
    </row>
    <row r="5" spans="1:6" x14ac:dyDescent="0.25">
      <c r="A5" s="146"/>
      <c r="B5" s="146"/>
      <c r="C5" s="146"/>
      <c r="D5" s="146"/>
      <c r="E5" s="146"/>
      <c r="F5" s="145"/>
    </row>
    <row r="6" spans="1:6" x14ac:dyDescent="0.25">
      <c r="A6" s="146"/>
      <c r="B6" s="146"/>
      <c r="C6" s="146"/>
      <c r="D6" s="146"/>
      <c r="E6" s="146"/>
      <c r="F6" s="145"/>
    </row>
    <row r="7" spans="1:6" ht="33" customHeight="1" x14ac:dyDescent="0.25">
      <c r="A7" s="210" t="s">
        <v>334</v>
      </c>
      <c r="B7" s="210"/>
      <c r="C7" s="210"/>
      <c r="D7" s="210"/>
      <c r="E7" s="210"/>
      <c r="F7" s="210"/>
    </row>
    <row r="8" spans="1:6" ht="16.5" thickBot="1" x14ac:dyDescent="0.3">
      <c r="A8" s="148"/>
      <c r="B8" s="146"/>
      <c r="C8" s="146"/>
      <c r="D8" s="146"/>
      <c r="E8" s="146"/>
      <c r="F8" s="146"/>
    </row>
    <row r="9" spans="1:6" ht="32.25" thickBot="1" x14ac:dyDescent="0.3">
      <c r="A9" s="149" t="s">
        <v>163</v>
      </c>
      <c r="B9" s="150" t="s">
        <v>335</v>
      </c>
      <c r="C9" s="195" t="s">
        <v>11</v>
      </c>
      <c r="D9" s="196" t="s">
        <v>12</v>
      </c>
      <c r="E9" s="196" t="s">
        <v>13</v>
      </c>
      <c r="F9" s="197" t="s">
        <v>14</v>
      </c>
    </row>
    <row r="10" spans="1:6" x14ac:dyDescent="0.25">
      <c r="A10" s="151">
        <v>1</v>
      </c>
      <c r="B10" s="152" t="s">
        <v>336</v>
      </c>
      <c r="C10" s="153">
        <f t="shared" ref="C10:D10" si="0">C11+C19+C22</f>
        <v>60.58</v>
      </c>
      <c r="D10" s="153">
        <f t="shared" si="0"/>
        <v>67.905000000000001</v>
      </c>
      <c r="E10" s="153">
        <f>E11+E19+E22</f>
        <v>68.548060000000007</v>
      </c>
      <c r="F10" s="154">
        <f>C10+D10+E10</f>
        <v>197.03306000000003</v>
      </c>
    </row>
    <row r="11" spans="1:6" ht="19.5" customHeight="1" x14ac:dyDescent="0.25">
      <c r="A11" s="155" t="s">
        <v>164</v>
      </c>
      <c r="B11" s="156" t="s">
        <v>337</v>
      </c>
      <c r="C11" s="157">
        <v>39.159999999999997</v>
      </c>
      <c r="D11" s="158">
        <v>42.31</v>
      </c>
      <c r="E11" s="159">
        <f>E12</f>
        <v>33.776000000000003</v>
      </c>
      <c r="F11" s="160">
        <f t="shared" ref="F11:F12" si="1">C11+D11+E11</f>
        <v>115.24600000000001</v>
      </c>
    </row>
    <row r="12" spans="1:6" ht="37.5" customHeight="1" x14ac:dyDescent="0.25">
      <c r="A12" s="155" t="s">
        <v>165</v>
      </c>
      <c r="B12" s="156" t="s">
        <v>338</v>
      </c>
      <c r="C12" s="157">
        <v>39.159999999999997</v>
      </c>
      <c r="D12" s="158">
        <v>42.31</v>
      </c>
      <c r="E12" s="157">
        <v>33.776000000000003</v>
      </c>
      <c r="F12" s="160">
        <f t="shared" si="1"/>
        <v>115.24600000000001</v>
      </c>
    </row>
    <row r="13" spans="1:6" ht="21" customHeight="1" x14ac:dyDescent="0.25">
      <c r="A13" s="155" t="s">
        <v>166</v>
      </c>
      <c r="B13" s="156" t="s">
        <v>339</v>
      </c>
      <c r="C13" s="161"/>
      <c r="D13" s="162"/>
      <c r="E13" s="163"/>
      <c r="F13" s="164"/>
    </row>
    <row r="14" spans="1:6" ht="32.25" customHeight="1" x14ac:dyDescent="0.25">
      <c r="A14" s="155" t="s">
        <v>167</v>
      </c>
      <c r="B14" s="156" t="s">
        <v>340</v>
      </c>
      <c r="C14" s="161"/>
      <c r="D14" s="162"/>
      <c r="E14" s="163"/>
      <c r="F14" s="164"/>
    </row>
    <row r="15" spans="1:6" ht="32.25" customHeight="1" x14ac:dyDescent="0.25">
      <c r="A15" s="155" t="s">
        <v>341</v>
      </c>
      <c r="B15" s="156" t="s">
        <v>342</v>
      </c>
      <c r="C15" s="161"/>
      <c r="D15" s="162"/>
      <c r="E15" s="163"/>
      <c r="F15" s="164"/>
    </row>
    <row r="16" spans="1:6" ht="32.25" customHeight="1" x14ac:dyDescent="0.25">
      <c r="A16" s="155" t="s">
        <v>343</v>
      </c>
      <c r="B16" s="156" t="s">
        <v>344</v>
      </c>
      <c r="C16" s="161"/>
      <c r="D16" s="162"/>
      <c r="E16" s="163"/>
      <c r="F16" s="164"/>
    </row>
    <row r="17" spans="1:6" ht="17.25" customHeight="1" x14ac:dyDescent="0.25">
      <c r="A17" s="155" t="s">
        <v>168</v>
      </c>
      <c r="B17" s="156" t="s">
        <v>345</v>
      </c>
      <c r="C17" s="161"/>
      <c r="D17" s="162"/>
      <c r="E17" s="163"/>
      <c r="F17" s="164"/>
    </row>
    <row r="18" spans="1:6" ht="21" customHeight="1" x14ac:dyDescent="0.25">
      <c r="A18" s="155" t="s">
        <v>171</v>
      </c>
      <c r="B18" s="156" t="s">
        <v>346</v>
      </c>
      <c r="C18" s="157">
        <v>12.92</v>
      </c>
      <c r="D18" s="158">
        <v>15.237</v>
      </c>
      <c r="E18" s="159">
        <v>24.315999999999999</v>
      </c>
      <c r="F18" s="160">
        <f t="shared" ref="F18:F19" si="2">C18+D18+E18</f>
        <v>52.472999999999999</v>
      </c>
    </row>
    <row r="19" spans="1:6" ht="21.75" customHeight="1" x14ac:dyDescent="0.25">
      <c r="A19" s="155" t="s">
        <v>347</v>
      </c>
      <c r="B19" s="156" t="s">
        <v>348</v>
      </c>
      <c r="C19" s="165">
        <v>12.92</v>
      </c>
      <c r="D19" s="166">
        <v>15.237</v>
      </c>
      <c r="E19" s="165">
        <v>24.3155</v>
      </c>
      <c r="F19" s="160">
        <f t="shared" si="2"/>
        <v>52.472499999999997</v>
      </c>
    </row>
    <row r="20" spans="1:6" ht="21.75" customHeight="1" x14ac:dyDescent="0.25">
      <c r="A20" s="155" t="s">
        <v>349</v>
      </c>
      <c r="B20" s="156" t="s">
        <v>350</v>
      </c>
      <c r="C20" s="157"/>
      <c r="D20" s="158"/>
      <c r="E20" s="159"/>
      <c r="F20" s="160"/>
    </row>
    <row r="21" spans="1:6" ht="24" customHeight="1" x14ac:dyDescent="0.25">
      <c r="A21" s="155" t="s">
        <v>351</v>
      </c>
      <c r="B21" s="156" t="s">
        <v>352</v>
      </c>
      <c r="C21" s="157"/>
      <c r="D21" s="158"/>
      <c r="E21" s="159"/>
      <c r="F21" s="160"/>
    </row>
    <row r="22" spans="1:6" ht="21.75" customHeight="1" x14ac:dyDescent="0.25">
      <c r="A22" s="155" t="s">
        <v>172</v>
      </c>
      <c r="B22" s="156" t="s">
        <v>353</v>
      </c>
      <c r="C22" s="157">
        <v>8.5</v>
      </c>
      <c r="D22" s="158">
        <v>10.358000000000001</v>
      </c>
      <c r="E22" s="157">
        <f>(E18+E12)/100*18</f>
        <v>10.45656</v>
      </c>
      <c r="F22" s="160">
        <f>C22+D22+E22</f>
        <v>29.31456</v>
      </c>
    </row>
    <row r="23" spans="1:6" ht="23.25" customHeight="1" x14ac:dyDescent="0.25">
      <c r="A23" s="155" t="s">
        <v>173</v>
      </c>
      <c r="B23" s="156" t="s">
        <v>354</v>
      </c>
      <c r="C23" s="157"/>
      <c r="D23" s="158"/>
      <c r="E23" s="159"/>
      <c r="F23" s="160"/>
    </row>
    <row r="24" spans="1:6" ht="23.25" customHeight="1" x14ac:dyDescent="0.25">
      <c r="A24" s="155" t="s">
        <v>355</v>
      </c>
      <c r="B24" s="156" t="s">
        <v>356</v>
      </c>
      <c r="C24" s="161"/>
      <c r="D24" s="162"/>
      <c r="E24" s="163"/>
      <c r="F24" s="164"/>
    </row>
    <row r="25" spans="1:6" ht="23.25" customHeight="1" x14ac:dyDescent="0.25">
      <c r="A25" s="155" t="s">
        <v>174</v>
      </c>
      <c r="B25" s="156" t="s">
        <v>357</v>
      </c>
      <c r="C25" s="167"/>
      <c r="D25" s="138"/>
      <c r="E25" s="168"/>
      <c r="F25" s="169"/>
    </row>
    <row r="26" spans="1:6" ht="21.75" customHeight="1" x14ac:dyDescent="0.25">
      <c r="A26" s="170" t="s">
        <v>358</v>
      </c>
      <c r="B26" s="171" t="s">
        <v>359</v>
      </c>
      <c r="C26" s="172"/>
      <c r="D26" s="173"/>
      <c r="E26" s="174"/>
      <c r="F26" s="175"/>
    </row>
    <row r="27" spans="1:6" ht="18" customHeight="1" x14ac:dyDescent="0.25">
      <c r="A27" s="155" t="s">
        <v>360</v>
      </c>
      <c r="B27" s="156" t="s">
        <v>361</v>
      </c>
      <c r="C27" s="167"/>
      <c r="D27" s="138"/>
      <c r="E27" s="168"/>
      <c r="F27" s="169"/>
    </row>
    <row r="28" spans="1:6" ht="22.5" customHeight="1" x14ac:dyDescent="0.25">
      <c r="A28" s="155" t="s">
        <v>362</v>
      </c>
      <c r="B28" s="156" t="s">
        <v>363</v>
      </c>
      <c r="C28" s="167"/>
      <c r="D28" s="138"/>
      <c r="E28" s="168"/>
      <c r="F28" s="169"/>
    </row>
    <row r="29" spans="1:6" ht="21.75" customHeight="1" x14ac:dyDescent="0.25">
      <c r="A29" s="176" t="s">
        <v>364</v>
      </c>
      <c r="B29" s="156" t="s">
        <v>365</v>
      </c>
      <c r="C29" s="167"/>
      <c r="D29" s="138"/>
      <c r="E29" s="168"/>
      <c r="F29" s="169"/>
    </row>
    <row r="30" spans="1:6" ht="24" customHeight="1" x14ac:dyDescent="0.25">
      <c r="A30" s="176" t="s">
        <v>366</v>
      </c>
      <c r="B30" s="156" t="s">
        <v>367</v>
      </c>
      <c r="C30" s="167"/>
      <c r="D30" s="138"/>
      <c r="E30" s="168"/>
      <c r="F30" s="169"/>
    </row>
    <row r="31" spans="1:6" ht="23.25" customHeight="1" x14ac:dyDescent="0.25">
      <c r="A31" s="155" t="s">
        <v>368</v>
      </c>
      <c r="B31" s="156" t="s">
        <v>369</v>
      </c>
      <c r="C31" s="167"/>
      <c r="D31" s="138"/>
      <c r="E31" s="168"/>
      <c r="F31" s="169"/>
    </row>
    <row r="32" spans="1:6" ht="18" customHeight="1" x14ac:dyDescent="0.25">
      <c r="A32" s="177" t="s">
        <v>370</v>
      </c>
      <c r="B32" s="178" t="s">
        <v>371</v>
      </c>
      <c r="C32" s="179"/>
      <c r="D32" s="180"/>
      <c r="E32" s="181"/>
      <c r="F32" s="182"/>
    </row>
    <row r="33" spans="1:6" ht="21.75" customHeight="1" thickBot="1" x14ac:dyDescent="0.3">
      <c r="A33" s="177" t="s">
        <v>372</v>
      </c>
      <c r="B33" s="183" t="s">
        <v>373</v>
      </c>
      <c r="C33" s="179"/>
      <c r="D33" s="180"/>
      <c r="E33" s="181"/>
      <c r="F33" s="182"/>
    </row>
    <row r="34" spans="1:6" ht="20.25" customHeight="1" x14ac:dyDescent="0.25">
      <c r="A34" s="184"/>
      <c r="B34" s="185" t="s">
        <v>374</v>
      </c>
      <c r="C34" s="186">
        <v>60.58</v>
      </c>
      <c r="D34" s="186">
        <v>67.905000000000001</v>
      </c>
      <c r="E34" s="186">
        <f>E10</f>
        <v>68.548060000000007</v>
      </c>
      <c r="F34" s="187">
        <f>F10</f>
        <v>197.03306000000003</v>
      </c>
    </row>
    <row r="35" spans="1:6" ht="21" customHeight="1" x14ac:dyDescent="0.25">
      <c r="A35" s="188"/>
      <c r="B35" s="45" t="s">
        <v>375</v>
      </c>
      <c r="C35" s="138"/>
      <c r="D35" s="138"/>
      <c r="E35" s="138"/>
      <c r="F35" s="189"/>
    </row>
    <row r="36" spans="1:6" x14ac:dyDescent="0.25">
      <c r="A36" s="188"/>
      <c r="B36" s="190" t="s">
        <v>376</v>
      </c>
      <c r="C36" s="138"/>
      <c r="D36" s="138"/>
      <c r="E36" s="138"/>
      <c r="F36" s="189"/>
    </row>
    <row r="37" spans="1:6" ht="16.5" customHeight="1" thickBot="1" x14ac:dyDescent="0.3">
      <c r="A37" s="191"/>
      <c r="B37" s="192" t="s">
        <v>377</v>
      </c>
      <c r="C37" s="193"/>
      <c r="D37" s="193"/>
      <c r="E37" s="193"/>
      <c r="F37" s="194"/>
    </row>
  </sheetData>
  <mergeCells count="1">
    <mergeCell ref="A7:F7"/>
  </mergeCells>
  <printOptions horizontalCentered="1"/>
  <pageMargins left="0.78740157480314965" right="0.59055118110236227" top="0.59055118110236227" bottom="0.59055118110236227" header="0" footer="0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showGridLines="0" view="pageBreakPreview" zoomScale="60" zoomScaleNormal="100" workbookViewId="0">
      <selection activeCell="F4" sqref="F4"/>
    </sheetView>
  </sheetViews>
  <sheetFormatPr defaultColWidth="6.85546875" defaultRowHeight="15.75" x14ac:dyDescent="0.25"/>
  <cols>
    <col min="1" max="1" width="5.28515625" style="43" customWidth="1"/>
    <col min="2" max="2" width="35.42578125" style="44" customWidth="1"/>
    <col min="3" max="3" width="8.85546875" style="44" customWidth="1"/>
    <col min="4" max="4" width="9.140625" style="44" customWidth="1"/>
    <col min="5" max="5" width="9" style="44" customWidth="1"/>
    <col min="6" max="6" width="9.28515625" style="44" customWidth="1"/>
    <col min="7" max="7" width="11.7109375" style="44" customWidth="1"/>
    <col min="8" max="8" width="7" style="44" customWidth="1"/>
    <col min="9" max="10" width="6.85546875" style="44" customWidth="1"/>
    <col min="11" max="11" width="6.5703125" style="44" customWidth="1"/>
    <col min="12" max="12" width="8.5703125" style="44" customWidth="1"/>
    <col min="13" max="13" width="7.85546875" style="44" customWidth="1"/>
    <col min="14" max="14" width="8.140625" style="44" customWidth="1"/>
    <col min="15" max="15" width="7.7109375" style="44" customWidth="1"/>
    <col min="16" max="16" width="7.5703125" style="43" customWidth="1"/>
    <col min="17" max="17" width="7.7109375" style="43" customWidth="1"/>
    <col min="18" max="19" width="7.42578125" style="43" customWidth="1"/>
    <col min="20" max="20" width="8.140625" style="43" customWidth="1"/>
    <col min="21" max="21" width="8" style="43" customWidth="1"/>
    <col min="22" max="32" width="0" style="43" hidden="1" customWidth="1"/>
    <col min="33" max="33" width="8" style="43" customWidth="1"/>
    <col min="34" max="16384" width="6.85546875" style="43"/>
  </cols>
  <sheetData>
    <row r="1" spans="1:33" x14ac:dyDescent="0.25">
      <c r="P1" s="137"/>
      <c r="Q1" s="137"/>
      <c r="R1" s="248" t="s">
        <v>378</v>
      </c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8"/>
      <c r="AG1" s="248"/>
    </row>
    <row r="2" spans="1:33" ht="18.75" x14ac:dyDescent="0.3">
      <c r="P2" s="3"/>
      <c r="Q2" s="3"/>
      <c r="R2" s="3"/>
      <c r="S2" s="5"/>
      <c r="T2" s="5"/>
      <c r="U2" s="5"/>
      <c r="V2" s="5"/>
      <c r="W2" s="5"/>
      <c r="X2" s="5"/>
      <c r="Y2" s="5"/>
      <c r="AG2" s="198" t="s">
        <v>329</v>
      </c>
    </row>
    <row r="3" spans="1:33" ht="18.75" x14ac:dyDescent="0.3">
      <c r="P3" s="3"/>
      <c r="Q3" s="3"/>
      <c r="R3" s="5"/>
      <c r="S3" s="5"/>
      <c r="T3" s="5"/>
      <c r="U3" s="5"/>
      <c r="V3" s="5"/>
      <c r="W3" s="5"/>
      <c r="X3" s="5"/>
      <c r="Y3" s="5"/>
      <c r="AG3" s="198" t="s">
        <v>330</v>
      </c>
    </row>
    <row r="4" spans="1:33" ht="18.75" x14ac:dyDescent="0.3">
      <c r="P4" s="3"/>
      <c r="Q4" s="5"/>
      <c r="R4" s="5"/>
      <c r="S4" s="5"/>
      <c r="T4" s="5"/>
      <c r="U4" s="5"/>
      <c r="V4" s="5"/>
      <c r="W4" s="5"/>
      <c r="X4" s="5"/>
      <c r="Y4" s="5"/>
      <c r="AG4" s="198" t="s">
        <v>331</v>
      </c>
    </row>
    <row r="5" spans="1:33" ht="18.75" x14ac:dyDescent="0.3">
      <c r="P5" s="3"/>
      <c r="Q5" s="3"/>
      <c r="R5" s="3"/>
      <c r="S5" s="5"/>
      <c r="T5" s="5"/>
      <c r="U5" s="5"/>
      <c r="V5" s="5"/>
      <c r="W5" s="5"/>
      <c r="X5" s="5"/>
      <c r="Y5" s="5"/>
      <c r="AG5" s="198" t="s">
        <v>379</v>
      </c>
    </row>
    <row r="6" spans="1:33" ht="18.75" x14ac:dyDescent="0.3">
      <c r="P6" s="3"/>
      <c r="Q6" s="3"/>
      <c r="R6" s="3"/>
      <c r="S6" s="3"/>
      <c r="T6" s="3"/>
      <c r="U6" s="236"/>
      <c r="V6" s="237"/>
      <c r="W6" s="237"/>
      <c r="X6" s="237"/>
      <c r="Y6" s="6"/>
      <c r="AG6" s="199"/>
    </row>
    <row r="7" spans="1:33" ht="18.75" x14ac:dyDescent="0.3">
      <c r="P7" s="3"/>
      <c r="Q7" s="3"/>
      <c r="R7" s="3"/>
      <c r="S7" s="5"/>
      <c r="T7" s="5"/>
      <c r="U7" s="5"/>
      <c r="V7" s="5"/>
      <c r="W7" s="5"/>
      <c r="X7" s="5"/>
      <c r="Y7" s="5"/>
    </row>
    <row r="8" spans="1:33" x14ac:dyDescent="0.25">
      <c r="R8" s="46"/>
      <c r="S8" s="46"/>
      <c r="T8" s="46"/>
      <c r="U8" s="46"/>
      <c r="AG8" s="46"/>
    </row>
    <row r="9" spans="1:33" x14ac:dyDescent="0.25">
      <c r="A9" s="235" t="s">
        <v>192</v>
      </c>
      <c r="B9" s="235"/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5"/>
      <c r="V9" s="235"/>
      <c r="W9" s="235"/>
      <c r="X9" s="235"/>
      <c r="Y9" s="235"/>
      <c r="Z9" s="235"/>
      <c r="AA9" s="235"/>
      <c r="AB9" s="235"/>
      <c r="AC9" s="235"/>
      <c r="AD9" s="235"/>
      <c r="AE9" s="235"/>
      <c r="AF9" s="235"/>
      <c r="AG9" s="235"/>
    </row>
    <row r="10" spans="1:33" x14ac:dyDescent="0.25">
      <c r="T10" s="233"/>
      <c r="U10" s="233"/>
    </row>
    <row r="11" spans="1:33" x14ac:dyDescent="0.25">
      <c r="A11" s="211" t="s">
        <v>177</v>
      </c>
      <c r="B11" s="211" t="s">
        <v>193</v>
      </c>
      <c r="C11" s="211" t="s">
        <v>194</v>
      </c>
      <c r="D11" s="211"/>
      <c r="E11" s="211"/>
      <c r="F11" s="211"/>
      <c r="G11" s="211" t="s">
        <v>195</v>
      </c>
      <c r="H11" s="212" t="s">
        <v>197</v>
      </c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4"/>
      <c r="T11" s="211" t="s">
        <v>179</v>
      </c>
      <c r="U11" s="211" t="s">
        <v>180</v>
      </c>
      <c r="AG11" s="211" t="s">
        <v>14</v>
      </c>
    </row>
    <row r="12" spans="1:33" x14ac:dyDescent="0.25">
      <c r="A12" s="211"/>
      <c r="B12" s="211"/>
      <c r="C12" s="215" t="s">
        <v>176</v>
      </c>
      <c r="D12" s="216"/>
      <c r="E12" s="216"/>
      <c r="F12" s="217"/>
      <c r="G12" s="211"/>
      <c r="H12" s="212" t="s">
        <v>11</v>
      </c>
      <c r="I12" s="213"/>
      <c r="J12" s="213"/>
      <c r="K12" s="213"/>
      <c r="L12" s="214"/>
      <c r="M12" s="234" t="s">
        <v>203</v>
      </c>
      <c r="N12" s="234" t="s">
        <v>204</v>
      </c>
      <c r="O12" s="234" t="s">
        <v>14</v>
      </c>
      <c r="P12" s="212" t="s">
        <v>11</v>
      </c>
      <c r="Q12" s="213"/>
      <c r="R12" s="213"/>
      <c r="S12" s="214"/>
      <c r="T12" s="211"/>
      <c r="U12" s="211"/>
      <c r="AG12" s="211"/>
    </row>
    <row r="13" spans="1:33" ht="77.25" customHeight="1" x14ac:dyDescent="0.25">
      <c r="A13" s="211"/>
      <c r="B13" s="211"/>
      <c r="C13" s="218"/>
      <c r="D13" s="219"/>
      <c r="E13" s="219"/>
      <c r="F13" s="220"/>
      <c r="G13" s="211"/>
      <c r="H13" s="85" t="s">
        <v>198</v>
      </c>
      <c r="I13" s="85" t="s">
        <v>199</v>
      </c>
      <c r="J13" s="85" t="s">
        <v>200</v>
      </c>
      <c r="K13" s="85" t="s">
        <v>201</v>
      </c>
      <c r="L13" s="85" t="s">
        <v>14</v>
      </c>
      <c r="M13" s="238"/>
      <c r="N13" s="238"/>
      <c r="O13" s="238"/>
      <c r="P13" s="85" t="s">
        <v>198</v>
      </c>
      <c r="Q13" s="85" t="s">
        <v>199</v>
      </c>
      <c r="R13" s="85" t="s">
        <v>200</v>
      </c>
      <c r="S13" s="85" t="s">
        <v>201</v>
      </c>
      <c r="T13" s="211"/>
      <c r="U13" s="211"/>
      <c r="AG13" s="211"/>
    </row>
    <row r="14" spans="1:33" ht="25.5" x14ac:dyDescent="0.25">
      <c r="A14" s="234"/>
      <c r="B14" s="234"/>
      <c r="C14" s="82" t="s">
        <v>178</v>
      </c>
      <c r="D14" s="82" t="s">
        <v>179</v>
      </c>
      <c r="E14" s="82" t="s">
        <v>180</v>
      </c>
      <c r="F14" s="82" t="s">
        <v>14</v>
      </c>
      <c r="G14" s="82" t="s">
        <v>196</v>
      </c>
      <c r="H14" s="215" t="s">
        <v>215</v>
      </c>
      <c r="I14" s="216"/>
      <c r="J14" s="216"/>
      <c r="K14" s="216"/>
      <c r="L14" s="217"/>
      <c r="M14" s="82" t="s">
        <v>202</v>
      </c>
      <c r="N14" s="82" t="s">
        <v>202</v>
      </c>
      <c r="O14" s="82" t="s">
        <v>202</v>
      </c>
      <c r="P14" s="215" t="s">
        <v>181</v>
      </c>
      <c r="Q14" s="216"/>
      <c r="R14" s="216"/>
      <c r="S14" s="217"/>
      <c r="T14" s="82" t="s">
        <v>181</v>
      </c>
      <c r="U14" s="82" t="s">
        <v>181</v>
      </c>
      <c r="AG14" s="82" t="s">
        <v>181</v>
      </c>
    </row>
    <row r="15" spans="1:33" ht="15.75" customHeight="1" x14ac:dyDescent="0.25">
      <c r="A15" s="211" t="s">
        <v>175</v>
      </c>
      <c r="B15" s="211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211"/>
    </row>
    <row r="16" spans="1:33" ht="15.75" customHeight="1" x14ac:dyDescent="0.25">
      <c r="A16" s="211" t="s">
        <v>24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  <c r="AD16" s="211"/>
      <c r="AE16" s="211"/>
      <c r="AF16" s="211"/>
      <c r="AG16" s="211"/>
    </row>
    <row r="17" spans="1:33" ht="42" customHeight="1" x14ac:dyDescent="0.25">
      <c r="A17" s="80">
        <v>1</v>
      </c>
      <c r="B17" s="56" t="s">
        <v>182</v>
      </c>
      <c r="C17" s="57"/>
      <c r="D17" s="56"/>
      <c r="E17" s="57"/>
      <c r="F17" s="56"/>
      <c r="G17" s="100">
        <v>0.34300000000000003</v>
      </c>
      <c r="H17" s="97">
        <v>0</v>
      </c>
      <c r="I17" s="56">
        <v>1</v>
      </c>
      <c r="J17" s="97">
        <v>0</v>
      </c>
      <c r="K17" s="97">
        <v>0</v>
      </c>
      <c r="L17" s="56">
        <v>1</v>
      </c>
      <c r="M17" s="97">
        <v>0</v>
      </c>
      <c r="N17" s="97">
        <v>0</v>
      </c>
      <c r="O17" s="56">
        <v>1</v>
      </c>
      <c r="P17" s="58">
        <f>W17*1.18</f>
        <v>0</v>
      </c>
      <c r="Q17" s="59">
        <v>0.40400000000000003</v>
      </c>
      <c r="R17" s="58">
        <f t="shared" ref="R17:S31" si="0">Y17*1.18</f>
        <v>0</v>
      </c>
      <c r="S17" s="58">
        <f t="shared" si="0"/>
        <v>0</v>
      </c>
      <c r="T17" s="58">
        <v>0</v>
      </c>
      <c r="U17" s="58">
        <v>0</v>
      </c>
      <c r="W17" s="60"/>
      <c r="X17" s="60">
        <v>0.48899999999999999</v>
      </c>
      <c r="Y17" s="61"/>
      <c r="Z17" s="60"/>
      <c r="AB17" s="229"/>
      <c r="AC17" s="230"/>
      <c r="AD17" s="231"/>
      <c r="AE17" s="232"/>
      <c r="AG17" s="59">
        <f>SUM(P17:U17)</f>
        <v>0.40400000000000003</v>
      </c>
    </row>
    <row r="18" spans="1:33" ht="38.25" x14ac:dyDescent="0.25">
      <c r="A18" s="105">
        <f>A17+1</f>
        <v>2</v>
      </c>
      <c r="B18" s="26" t="s">
        <v>183</v>
      </c>
      <c r="C18" s="78"/>
      <c r="D18" s="26"/>
      <c r="E18" s="26"/>
      <c r="F18" s="78"/>
      <c r="G18" s="102">
        <v>0.23899999999999999</v>
      </c>
      <c r="H18" s="97">
        <v>0</v>
      </c>
      <c r="I18" s="56">
        <v>0.63</v>
      </c>
      <c r="J18" s="97">
        <v>0</v>
      </c>
      <c r="K18" s="97">
        <v>0</v>
      </c>
      <c r="L18" s="56">
        <v>0.63</v>
      </c>
      <c r="M18" s="97">
        <v>0</v>
      </c>
      <c r="N18" s="97">
        <v>0</v>
      </c>
      <c r="O18" s="56">
        <v>0.63</v>
      </c>
      <c r="P18" s="23">
        <f t="shared" ref="P18:S45" si="1">W18*1.18</f>
        <v>0</v>
      </c>
      <c r="Q18" s="22">
        <v>0.28100000000000003</v>
      </c>
      <c r="R18" s="23">
        <f t="shared" si="0"/>
        <v>0</v>
      </c>
      <c r="S18" s="23">
        <f t="shared" si="0"/>
        <v>0</v>
      </c>
      <c r="T18" s="23">
        <v>0</v>
      </c>
      <c r="U18" s="23">
        <v>0</v>
      </c>
      <c r="W18" s="47"/>
      <c r="X18" s="83">
        <v>0.34599999999999997</v>
      </c>
      <c r="Y18" s="47"/>
      <c r="Z18" s="47"/>
      <c r="AB18" s="223"/>
      <c r="AC18" s="224"/>
      <c r="AD18" s="223"/>
      <c r="AE18" s="224"/>
      <c r="AG18" s="59">
        <f t="shared" ref="AG18:AG45" si="2">SUM(P18:U18)</f>
        <v>0.28100000000000003</v>
      </c>
    </row>
    <row r="19" spans="1:33" ht="42" customHeight="1" x14ac:dyDescent="0.25">
      <c r="A19" s="105">
        <f t="shared" ref="A19:A45" si="3">A18+1</f>
        <v>3</v>
      </c>
      <c r="B19" s="26" t="s">
        <v>184</v>
      </c>
      <c r="C19" s="78"/>
      <c r="D19" s="26"/>
      <c r="E19" s="78"/>
      <c r="F19" s="26"/>
      <c r="G19" s="102">
        <v>0.128</v>
      </c>
      <c r="H19" s="97">
        <v>0</v>
      </c>
      <c r="I19" s="56">
        <v>0.25</v>
      </c>
      <c r="J19" s="97">
        <v>0</v>
      </c>
      <c r="K19" s="97">
        <v>0</v>
      </c>
      <c r="L19" s="56">
        <v>0.25</v>
      </c>
      <c r="M19" s="97">
        <v>0</v>
      </c>
      <c r="N19" s="97">
        <v>0</v>
      </c>
      <c r="O19" s="56">
        <v>0.25</v>
      </c>
      <c r="P19" s="23">
        <f t="shared" si="1"/>
        <v>0</v>
      </c>
      <c r="Q19" s="22">
        <v>0.151</v>
      </c>
      <c r="R19" s="23">
        <f t="shared" si="0"/>
        <v>0</v>
      </c>
      <c r="S19" s="23">
        <f t="shared" si="0"/>
        <v>0</v>
      </c>
      <c r="T19" s="23">
        <v>0</v>
      </c>
      <c r="U19" s="23">
        <v>0</v>
      </c>
      <c r="W19" s="47"/>
      <c r="X19" s="83">
        <v>0.16800000000000001</v>
      </c>
      <c r="Y19" s="47"/>
      <c r="Z19" s="47"/>
      <c r="AB19" s="223"/>
      <c r="AC19" s="224"/>
      <c r="AD19" s="223"/>
      <c r="AE19" s="224"/>
      <c r="AG19" s="59">
        <f t="shared" si="2"/>
        <v>0.151</v>
      </c>
    </row>
    <row r="20" spans="1:33" ht="44.25" customHeight="1" x14ac:dyDescent="0.25">
      <c r="A20" s="105">
        <f t="shared" si="3"/>
        <v>4</v>
      </c>
      <c r="B20" s="26" t="s">
        <v>185</v>
      </c>
      <c r="C20" s="78"/>
      <c r="D20" s="26"/>
      <c r="E20" s="26"/>
      <c r="F20" s="78"/>
      <c r="G20" s="102">
        <v>0.09</v>
      </c>
      <c r="H20" s="97">
        <v>0</v>
      </c>
      <c r="I20" s="97">
        <v>0</v>
      </c>
      <c r="J20" s="97">
        <v>0</v>
      </c>
      <c r="K20" s="56">
        <v>0.16</v>
      </c>
      <c r="L20" s="56">
        <v>0.16</v>
      </c>
      <c r="M20" s="97">
        <v>0</v>
      </c>
      <c r="N20" s="97">
        <v>0</v>
      </c>
      <c r="O20" s="56">
        <v>0.16</v>
      </c>
      <c r="P20" s="23">
        <f t="shared" si="1"/>
        <v>0</v>
      </c>
      <c r="Q20" s="22">
        <v>0.105</v>
      </c>
      <c r="R20" s="23">
        <f t="shared" si="0"/>
        <v>0</v>
      </c>
      <c r="S20" s="23">
        <v>0</v>
      </c>
      <c r="T20" s="23">
        <v>0</v>
      </c>
      <c r="U20" s="23">
        <v>0</v>
      </c>
      <c r="W20" s="47"/>
      <c r="X20" s="83"/>
      <c r="Y20" s="47"/>
      <c r="Z20" s="47">
        <v>0.14499999999999999</v>
      </c>
      <c r="AB20" s="223"/>
      <c r="AC20" s="224"/>
      <c r="AD20" s="223"/>
      <c r="AE20" s="224"/>
      <c r="AG20" s="59">
        <f t="shared" si="2"/>
        <v>0.105</v>
      </c>
    </row>
    <row r="21" spans="1:33" ht="45.75" customHeight="1" x14ac:dyDescent="0.25">
      <c r="A21" s="105">
        <f t="shared" si="3"/>
        <v>5</v>
      </c>
      <c r="B21" s="26" t="s">
        <v>186</v>
      </c>
      <c r="C21" s="78"/>
      <c r="D21" s="26"/>
      <c r="E21" s="26"/>
      <c r="F21" s="26"/>
      <c r="G21" s="102">
        <v>7.2999999999999995E-2</v>
      </c>
      <c r="H21" s="97">
        <v>0</v>
      </c>
      <c r="I21" s="97">
        <v>0</v>
      </c>
      <c r="J21" s="97">
        <v>0</v>
      </c>
      <c r="K21" s="56">
        <v>0.1</v>
      </c>
      <c r="L21" s="56">
        <v>0.1</v>
      </c>
      <c r="M21" s="97">
        <v>0</v>
      </c>
      <c r="N21" s="97">
        <v>0</v>
      </c>
      <c r="O21" s="56">
        <v>0.1</v>
      </c>
      <c r="P21" s="23">
        <f t="shared" si="1"/>
        <v>0</v>
      </c>
      <c r="Q21" s="22">
        <v>8.5000000000000006E-2</v>
      </c>
      <c r="R21" s="23">
        <f t="shared" si="0"/>
        <v>0</v>
      </c>
      <c r="S21" s="23">
        <v>0</v>
      </c>
      <c r="T21" s="23">
        <v>0</v>
      </c>
      <c r="U21" s="23">
        <v>0</v>
      </c>
      <c r="W21" s="47"/>
      <c r="X21" s="83"/>
      <c r="Y21" s="47"/>
      <c r="Z21" s="47">
        <v>0.124</v>
      </c>
      <c r="AB21" s="223"/>
      <c r="AC21" s="224"/>
      <c r="AD21" s="223"/>
      <c r="AE21" s="224"/>
      <c r="AG21" s="59">
        <f t="shared" si="2"/>
        <v>8.5000000000000006E-2</v>
      </c>
    </row>
    <row r="22" spans="1:33" ht="42" customHeight="1" x14ac:dyDescent="0.25">
      <c r="A22" s="105">
        <f t="shared" si="3"/>
        <v>6</v>
      </c>
      <c r="B22" s="26" t="s">
        <v>187</v>
      </c>
      <c r="C22" s="78"/>
      <c r="D22" s="26"/>
      <c r="E22" s="78"/>
      <c r="F22" s="26"/>
      <c r="G22" s="102">
        <v>6.5000000000000002E-2</v>
      </c>
      <c r="H22" s="97">
        <v>0</v>
      </c>
      <c r="I22" s="97">
        <v>0</v>
      </c>
      <c r="J22" s="97">
        <v>0</v>
      </c>
      <c r="K22" s="56">
        <v>6.3E-2</v>
      </c>
      <c r="L22" s="56">
        <v>6.3E-2</v>
      </c>
      <c r="M22" s="97">
        <v>0</v>
      </c>
      <c r="N22" s="97">
        <v>0</v>
      </c>
      <c r="O22" s="56">
        <v>6.3E-2</v>
      </c>
      <c r="P22" s="23">
        <f t="shared" si="1"/>
        <v>0</v>
      </c>
      <c r="Q22" s="22">
        <v>7.4999999999999997E-2</v>
      </c>
      <c r="R22" s="23">
        <f t="shared" si="0"/>
        <v>0</v>
      </c>
      <c r="S22" s="23">
        <v>0</v>
      </c>
      <c r="T22" s="23">
        <v>0</v>
      </c>
      <c r="U22" s="23">
        <v>0</v>
      </c>
      <c r="W22" s="47"/>
      <c r="X22" s="83"/>
      <c r="Y22" s="47"/>
      <c r="Z22" s="47">
        <v>0.186</v>
      </c>
      <c r="AB22" s="223"/>
      <c r="AC22" s="224"/>
      <c r="AD22" s="223"/>
      <c r="AE22" s="224"/>
      <c r="AG22" s="59">
        <f t="shared" si="2"/>
        <v>7.4999999999999997E-2</v>
      </c>
    </row>
    <row r="23" spans="1:33" ht="27.75" customHeight="1" x14ac:dyDescent="0.25">
      <c r="A23" s="105">
        <f t="shared" si="3"/>
        <v>7</v>
      </c>
      <c r="B23" s="26" t="s">
        <v>206</v>
      </c>
      <c r="C23" s="78"/>
      <c r="D23" s="26"/>
      <c r="E23" s="78"/>
      <c r="F23" s="26"/>
      <c r="G23" s="102">
        <v>0.68400000000000005</v>
      </c>
      <c r="H23" s="97">
        <v>0</v>
      </c>
      <c r="I23" s="97">
        <v>0</v>
      </c>
      <c r="J23" s="97">
        <v>0</v>
      </c>
      <c r="K23" s="56">
        <v>0.3</v>
      </c>
      <c r="L23" s="56">
        <v>0.3</v>
      </c>
      <c r="M23" s="97">
        <v>0</v>
      </c>
      <c r="N23" s="97">
        <v>0</v>
      </c>
      <c r="O23" s="56">
        <v>0.3</v>
      </c>
      <c r="P23" s="23">
        <v>0</v>
      </c>
      <c r="Q23" s="22">
        <v>0.80600000000000005</v>
      </c>
      <c r="R23" s="23">
        <v>0</v>
      </c>
      <c r="S23" s="23">
        <v>0</v>
      </c>
      <c r="T23" s="23">
        <v>0</v>
      </c>
      <c r="U23" s="23">
        <v>0</v>
      </c>
      <c r="W23" s="47"/>
      <c r="X23" s="83"/>
      <c r="Y23" s="47"/>
      <c r="Z23" s="47"/>
      <c r="AB23" s="83"/>
      <c r="AC23" s="84"/>
      <c r="AD23" s="83"/>
      <c r="AE23" s="84"/>
      <c r="AG23" s="59">
        <f t="shared" si="2"/>
        <v>0.80600000000000005</v>
      </c>
    </row>
    <row r="24" spans="1:33" ht="39" customHeight="1" x14ac:dyDescent="0.25">
      <c r="A24" s="105">
        <f t="shared" si="3"/>
        <v>8</v>
      </c>
      <c r="B24" s="26" t="s">
        <v>276</v>
      </c>
      <c r="C24" s="78"/>
      <c r="D24" s="26"/>
      <c r="E24" s="78"/>
      <c r="F24" s="26"/>
      <c r="G24" s="102">
        <v>0.27100000000000002</v>
      </c>
      <c r="H24" s="97">
        <v>0</v>
      </c>
      <c r="I24" s="97">
        <v>0</v>
      </c>
      <c r="J24" s="97">
        <v>0</v>
      </c>
      <c r="K24" s="56">
        <v>0</v>
      </c>
      <c r="L24" s="56">
        <v>0</v>
      </c>
      <c r="M24" s="97">
        <v>0</v>
      </c>
      <c r="N24" s="97">
        <v>0</v>
      </c>
      <c r="O24" s="56">
        <v>0</v>
      </c>
      <c r="P24" s="23">
        <v>0</v>
      </c>
      <c r="Q24" s="23">
        <v>0</v>
      </c>
      <c r="R24" s="23">
        <v>0</v>
      </c>
      <c r="S24" s="22">
        <v>0.32</v>
      </c>
      <c r="T24" s="23">
        <v>0</v>
      </c>
      <c r="U24" s="23">
        <v>0</v>
      </c>
      <c r="W24" s="47"/>
      <c r="X24" s="83"/>
      <c r="Y24" s="47"/>
      <c r="Z24" s="47"/>
      <c r="AB24" s="83"/>
      <c r="AC24" s="84"/>
      <c r="AD24" s="83"/>
      <c r="AE24" s="84"/>
      <c r="AG24" s="59">
        <f t="shared" si="2"/>
        <v>0.32</v>
      </c>
    </row>
    <row r="25" spans="1:33" ht="30" customHeight="1" x14ac:dyDescent="0.25">
      <c r="A25" s="105">
        <f t="shared" si="3"/>
        <v>9</v>
      </c>
      <c r="B25" s="26" t="s">
        <v>244</v>
      </c>
      <c r="C25" s="78"/>
      <c r="D25" s="26"/>
      <c r="E25" s="78"/>
      <c r="F25" s="26"/>
      <c r="G25" s="102">
        <v>0.52200000000000002</v>
      </c>
      <c r="H25" s="97">
        <v>0</v>
      </c>
      <c r="I25" s="97">
        <v>0</v>
      </c>
      <c r="J25" s="97">
        <v>0</v>
      </c>
      <c r="K25" s="56">
        <v>0</v>
      </c>
      <c r="L25" s="56">
        <v>0</v>
      </c>
      <c r="M25" s="97">
        <v>0</v>
      </c>
      <c r="N25" s="97">
        <v>0</v>
      </c>
      <c r="O25" s="56">
        <v>0</v>
      </c>
      <c r="P25" s="22">
        <v>0.61599999999999999</v>
      </c>
      <c r="Q25" s="23">
        <v>0</v>
      </c>
      <c r="R25" s="23">
        <v>0</v>
      </c>
      <c r="S25" s="23">
        <v>0</v>
      </c>
      <c r="T25" s="23">
        <v>0</v>
      </c>
      <c r="U25" s="23">
        <v>0</v>
      </c>
      <c r="W25" s="47"/>
      <c r="X25" s="83"/>
      <c r="Y25" s="47"/>
      <c r="Z25" s="47"/>
      <c r="AB25" s="83"/>
      <c r="AC25" s="84"/>
      <c r="AD25" s="83"/>
      <c r="AE25" s="84"/>
      <c r="AG25" s="59">
        <f t="shared" si="2"/>
        <v>0.61599999999999999</v>
      </c>
    </row>
    <row r="26" spans="1:33" ht="51" x14ac:dyDescent="0.25">
      <c r="A26" s="105">
        <f t="shared" si="3"/>
        <v>10</v>
      </c>
      <c r="B26" s="21" t="s">
        <v>42</v>
      </c>
      <c r="C26" s="78"/>
      <c r="D26" s="21"/>
      <c r="E26" s="78"/>
      <c r="F26" s="21"/>
      <c r="G26" s="102">
        <v>0.153</v>
      </c>
      <c r="H26" s="97">
        <v>0</v>
      </c>
      <c r="I26" s="97">
        <v>0</v>
      </c>
      <c r="J26" s="97">
        <v>0</v>
      </c>
      <c r="K26" s="97">
        <v>0</v>
      </c>
      <c r="L26" s="97">
        <v>0</v>
      </c>
      <c r="M26" s="56">
        <v>0.1</v>
      </c>
      <c r="N26" s="97">
        <v>0</v>
      </c>
      <c r="O26" s="56">
        <v>0.1</v>
      </c>
      <c r="P26" s="49">
        <f t="shared" si="1"/>
        <v>0</v>
      </c>
      <c r="Q26" s="49">
        <f t="shared" si="1"/>
        <v>0</v>
      </c>
      <c r="R26" s="49">
        <f t="shared" si="0"/>
        <v>0</v>
      </c>
      <c r="S26" s="49">
        <f t="shared" si="0"/>
        <v>0</v>
      </c>
      <c r="T26" s="22">
        <v>0.18099999999999999</v>
      </c>
      <c r="U26" s="49">
        <v>0</v>
      </c>
      <c r="W26" s="47"/>
      <c r="X26" s="83"/>
      <c r="Y26" s="47"/>
      <c r="Z26" s="47"/>
      <c r="AB26" s="223">
        <v>0.442</v>
      </c>
      <c r="AC26" s="224"/>
      <c r="AD26" s="223"/>
      <c r="AE26" s="224"/>
      <c r="AG26" s="59">
        <f t="shared" si="2"/>
        <v>0.18099999999999999</v>
      </c>
    </row>
    <row r="27" spans="1:33" ht="44.25" customHeight="1" x14ac:dyDescent="0.25">
      <c r="A27" s="105">
        <f t="shared" si="3"/>
        <v>11</v>
      </c>
      <c r="B27" s="21" t="s">
        <v>44</v>
      </c>
      <c r="C27" s="78"/>
      <c r="D27" s="21"/>
      <c r="E27" s="21"/>
      <c r="F27" s="78"/>
      <c r="G27" s="102">
        <v>0.62</v>
      </c>
      <c r="H27" s="97">
        <v>0</v>
      </c>
      <c r="I27" s="97">
        <v>0</v>
      </c>
      <c r="J27" s="97">
        <v>0</v>
      </c>
      <c r="K27" s="97">
        <v>0</v>
      </c>
      <c r="L27" s="97">
        <v>0</v>
      </c>
      <c r="M27" s="56">
        <v>1.6</v>
      </c>
      <c r="N27" s="97">
        <v>0</v>
      </c>
      <c r="O27" s="56">
        <v>1.6</v>
      </c>
      <c r="P27" s="49">
        <f t="shared" si="1"/>
        <v>0</v>
      </c>
      <c r="Q27" s="49">
        <f t="shared" si="1"/>
        <v>0</v>
      </c>
      <c r="R27" s="49">
        <f t="shared" si="0"/>
        <v>0</v>
      </c>
      <c r="S27" s="49">
        <f t="shared" si="0"/>
        <v>0</v>
      </c>
      <c r="T27" s="22">
        <v>0.73199999999999998</v>
      </c>
      <c r="U27" s="49">
        <v>0</v>
      </c>
      <c r="W27" s="47"/>
      <c r="X27" s="83"/>
      <c r="Y27" s="47"/>
      <c r="Z27" s="47"/>
      <c r="AB27" s="223">
        <v>1.0509999999999999</v>
      </c>
      <c r="AC27" s="224"/>
      <c r="AD27" s="223"/>
      <c r="AE27" s="224"/>
      <c r="AG27" s="59">
        <f t="shared" si="2"/>
        <v>0.73199999999999998</v>
      </c>
    </row>
    <row r="28" spans="1:33" ht="38.25" x14ac:dyDescent="0.25">
      <c r="A28" s="105">
        <f t="shared" si="3"/>
        <v>12</v>
      </c>
      <c r="B28" s="21" t="s">
        <v>46</v>
      </c>
      <c r="C28" s="78"/>
      <c r="D28" s="21"/>
      <c r="E28" s="21"/>
      <c r="F28" s="78"/>
      <c r="G28" s="102">
        <v>0.23899999999999999</v>
      </c>
      <c r="H28" s="97">
        <v>0</v>
      </c>
      <c r="I28" s="97">
        <v>0</v>
      </c>
      <c r="J28" s="97">
        <v>0</v>
      </c>
      <c r="K28" s="97">
        <v>0</v>
      </c>
      <c r="L28" s="97">
        <v>0</v>
      </c>
      <c r="M28" s="56">
        <v>0.63</v>
      </c>
      <c r="N28" s="97">
        <v>0</v>
      </c>
      <c r="O28" s="56">
        <v>0.63</v>
      </c>
      <c r="P28" s="49">
        <f t="shared" si="1"/>
        <v>0</v>
      </c>
      <c r="Q28" s="49">
        <f t="shared" si="1"/>
        <v>0</v>
      </c>
      <c r="R28" s="49">
        <f t="shared" si="0"/>
        <v>0</v>
      </c>
      <c r="S28" s="49">
        <f t="shared" si="0"/>
        <v>0</v>
      </c>
      <c r="T28" s="22">
        <v>0.28199999999999997</v>
      </c>
      <c r="U28" s="49">
        <v>0</v>
      </c>
      <c r="W28" s="47"/>
      <c r="X28" s="83"/>
      <c r="Y28" s="47"/>
      <c r="Z28" s="47"/>
      <c r="AB28" s="223">
        <v>0.45800000000000002</v>
      </c>
      <c r="AC28" s="224"/>
      <c r="AD28" s="223"/>
      <c r="AE28" s="224"/>
      <c r="AG28" s="59">
        <f t="shared" si="2"/>
        <v>0.28199999999999997</v>
      </c>
    </row>
    <row r="29" spans="1:33" ht="38.25" x14ac:dyDescent="0.25">
      <c r="A29" s="105">
        <f t="shared" si="3"/>
        <v>13</v>
      </c>
      <c r="B29" s="21" t="s">
        <v>169</v>
      </c>
      <c r="C29" s="78"/>
      <c r="D29" s="21"/>
      <c r="E29" s="78"/>
      <c r="F29" s="21"/>
      <c r="G29" s="102">
        <v>0.124</v>
      </c>
      <c r="H29" s="97">
        <v>0</v>
      </c>
      <c r="I29" s="97">
        <v>0</v>
      </c>
      <c r="J29" s="97">
        <v>0</v>
      </c>
      <c r="K29" s="97">
        <v>0</v>
      </c>
      <c r="L29" s="97">
        <v>0</v>
      </c>
      <c r="M29" s="56">
        <v>0.25</v>
      </c>
      <c r="N29" s="97">
        <v>0</v>
      </c>
      <c r="O29" s="56">
        <v>0.25</v>
      </c>
      <c r="P29" s="49">
        <f t="shared" si="1"/>
        <v>0</v>
      </c>
      <c r="Q29" s="49">
        <f t="shared" si="1"/>
        <v>0</v>
      </c>
      <c r="R29" s="49">
        <f t="shared" si="0"/>
        <v>0</v>
      </c>
      <c r="S29" s="49">
        <f t="shared" si="0"/>
        <v>0</v>
      </c>
      <c r="T29" s="22">
        <v>0.14599999999999999</v>
      </c>
      <c r="U29" s="49">
        <v>0</v>
      </c>
      <c r="W29" s="47"/>
      <c r="X29" s="83"/>
      <c r="Y29" s="47"/>
      <c r="Z29" s="47"/>
      <c r="AB29" s="223">
        <v>0.29799999999999999</v>
      </c>
      <c r="AC29" s="224"/>
      <c r="AD29" s="223"/>
      <c r="AE29" s="224"/>
      <c r="AG29" s="59">
        <f t="shared" si="2"/>
        <v>0.14599999999999999</v>
      </c>
    </row>
    <row r="30" spans="1:33" ht="42" customHeight="1" x14ac:dyDescent="0.25">
      <c r="A30" s="105">
        <f t="shared" si="3"/>
        <v>14</v>
      </c>
      <c r="B30" s="21" t="s">
        <v>50</v>
      </c>
      <c r="C30" s="78"/>
      <c r="D30" s="21"/>
      <c r="E30" s="21"/>
      <c r="F30" s="78"/>
      <c r="G30" s="102">
        <v>9.1999999999999998E-2</v>
      </c>
      <c r="H30" s="97">
        <v>0</v>
      </c>
      <c r="I30" s="97">
        <v>0</v>
      </c>
      <c r="J30" s="97">
        <v>0</v>
      </c>
      <c r="K30" s="97">
        <v>0</v>
      </c>
      <c r="L30" s="97">
        <v>0</v>
      </c>
      <c r="M30" s="56">
        <v>0.16</v>
      </c>
      <c r="N30" s="97">
        <v>0</v>
      </c>
      <c r="O30" s="56">
        <v>0.16</v>
      </c>
      <c r="P30" s="49">
        <f t="shared" si="1"/>
        <v>0</v>
      </c>
      <c r="Q30" s="49">
        <f t="shared" si="1"/>
        <v>0</v>
      </c>
      <c r="R30" s="49">
        <f t="shared" si="0"/>
        <v>0</v>
      </c>
      <c r="S30" s="49">
        <f t="shared" si="0"/>
        <v>0</v>
      </c>
      <c r="T30" s="22">
        <v>0.109</v>
      </c>
      <c r="U30" s="49">
        <v>0</v>
      </c>
      <c r="W30" s="47"/>
      <c r="X30" s="83"/>
      <c r="Y30" s="47"/>
      <c r="Z30" s="47"/>
      <c r="AB30" s="223">
        <v>0.24099999999999999</v>
      </c>
      <c r="AC30" s="224"/>
      <c r="AD30" s="223"/>
      <c r="AE30" s="224"/>
      <c r="AG30" s="59">
        <f t="shared" si="2"/>
        <v>0.109</v>
      </c>
    </row>
    <row r="31" spans="1:33" ht="40.5" customHeight="1" x14ac:dyDescent="0.25">
      <c r="A31" s="105">
        <f t="shared" si="3"/>
        <v>15</v>
      </c>
      <c r="B31" s="21" t="s">
        <v>170</v>
      </c>
      <c r="C31" s="78"/>
      <c r="D31" s="21"/>
      <c r="E31" s="21"/>
      <c r="F31" s="21"/>
      <c r="G31" s="102">
        <v>6.6000000000000003E-2</v>
      </c>
      <c r="H31" s="97">
        <v>0</v>
      </c>
      <c r="I31" s="97">
        <v>0</v>
      </c>
      <c r="J31" s="97">
        <v>0</v>
      </c>
      <c r="K31" s="97">
        <v>0</v>
      </c>
      <c r="L31" s="97">
        <v>0</v>
      </c>
      <c r="M31" s="56">
        <v>6.3E-2</v>
      </c>
      <c r="N31" s="97">
        <v>0</v>
      </c>
      <c r="O31" s="56">
        <v>6.3E-2</v>
      </c>
      <c r="P31" s="49">
        <f t="shared" si="1"/>
        <v>0</v>
      </c>
      <c r="Q31" s="49">
        <f t="shared" si="1"/>
        <v>0</v>
      </c>
      <c r="R31" s="49">
        <f t="shared" si="0"/>
        <v>0</v>
      </c>
      <c r="S31" s="49">
        <f t="shared" si="0"/>
        <v>0</v>
      </c>
      <c r="T31" s="22">
        <v>7.8E-2</v>
      </c>
      <c r="U31" s="49">
        <v>0</v>
      </c>
      <c r="W31" s="47"/>
      <c r="X31" s="83"/>
      <c r="Y31" s="47"/>
      <c r="Z31" s="47"/>
      <c r="AB31" s="223">
        <v>0.20100000000000001</v>
      </c>
      <c r="AC31" s="224"/>
      <c r="AD31" s="223"/>
      <c r="AE31" s="224"/>
      <c r="AG31" s="59">
        <f t="shared" si="2"/>
        <v>7.8E-2</v>
      </c>
    </row>
    <row r="32" spans="1:33" ht="38.25" x14ac:dyDescent="0.25">
      <c r="A32" s="105">
        <f t="shared" si="3"/>
        <v>16</v>
      </c>
      <c r="B32" s="21" t="s">
        <v>54</v>
      </c>
      <c r="C32" s="21"/>
      <c r="D32" s="21"/>
      <c r="E32" s="21"/>
      <c r="F32" s="21"/>
      <c r="G32" s="102">
        <v>9.1999999999999998E-2</v>
      </c>
      <c r="H32" s="97">
        <v>0</v>
      </c>
      <c r="I32" s="97">
        <v>0</v>
      </c>
      <c r="J32" s="97">
        <v>0</v>
      </c>
      <c r="K32" s="97">
        <v>0</v>
      </c>
      <c r="L32" s="97">
        <v>0</v>
      </c>
      <c r="M32" s="56">
        <v>0.16</v>
      </c>
      <c r="N32" s="97">
        <v>0</v>
      </c>
      <c r="O32" s="56">
        <v>0.16</v>
      </c>
      <c r="P32" s="49">
        <f t="shared" si="1"/>
        <v>0</v>
      </c>
      <c r="Q32" s="49">
        <f t="shared" si="1"/>
        <v>0</v>
      </c>
      <c r="R32" s="49">
        <f t="shared" si="1"/>
        <v>0</v>
      </c>
      <c r="S32" s="49">
        <f t="shared" si="1"/>
        <v>0</v>
      </c>
      <c r="T32" s="22">
        <v>0.109</v>
      </c>
      <c r="U32" s="49">
        <v>0</v>
      </c>
      <c r="W32" s="47"/>
      <c r="X32" s="47"/>
      <c r="Y32" s="47"/>
      <c r="Z32" s="47"/>
      <c r="AB32" s="223">
        <v>0.24</v>
      </c>
      <c r="AC32" s="224"/>
      <c r="AD32" s="223"/>
      <c r="AE32" s="224"/>
      <c r="AG32" s="59">
        <f t="shared" si="2"/>
        <v>0.109</v>
      </c>
    </row>
    <row r="33" spans="1:33" ht="39" customHeight="1" x14ac:dyDescent="0.25">
      <c r="A33" s="105">
        <f t="shared" si="3"/>
        <v>17</v>
      </c>
      <c r="B33" s="21" t="s">
        <v>250</v>
      </c>
      <c r="C33" s="21"/>
      <c r="D33" s="21"/>
      <c r="E33" s="21"/>
      <c r="F33" s="21"/>
      <c r="G33" s="102">
        <v>6.42</v>
      </c>
      <c r="H33" s="97">
        <v>0</v>
      </c>
      <c r="I33" s="97">
        <v>0</v>
      </c>
      <c r="J33" s="97">
        <v>0</v>
      </c>
      <c r="K33" s="97">
        <v>0</v>
      </c>
      <c r="L33" s="97">
        <v>0</v>
      </c>
      <c r="M33" s="56">
        <v>10</v>
      </c>
      <c r="N33" s="97">
        <v>0</v>
      </c>
      <c r="O33" s="56">
        <v>10</v>
      </c>
      <c r="P33" s="49">
        <v>0</v>
      </c>
      <c r="Q33" s="49">
        <v>0</v>
      </c>
      <c r="R33" s="49">
        <v>0</v>
      </c>
      <c r="S33" s="49">
        <v>0</v>
      </c>
      <c r="T33" s="22">
        <v>7.5750000000000002</v>
      </c>
      <c r="U33" s="49">
        <v>0</v>
      </c>
      <c r="W33" s="47"/>
      <c r="X33" s="47"/>
      <c r="Y33" s="47"/>
      <c r="Z33" s="47"/>
      <c r="AB33" s="108"/>
      <c r="AC33" s="109"/>
      <c r="AD33" s="108"/>
      <c r="AE33" s="109"/>
      <c r="AG33" s="59">
        <f t="shared" si="2"/>
        <v>7.5750000000000002</v>
      </c>
    </row>
    <row r="34" spans="1:33" ht="45.75" customHeight="1" x14ac:dyDescent="0.25">
      <c r="A34" s="115">
        <f t="shared" si="3"/>
        <v>18</v>
      </c>
      <c r="B34" s="21" t="s">
        <v>253</v>
      </c>
      <c r="C34" s="21"/>
      <c r="D34" s="21"/>
      <c r="E34" s="21"/>
      <c r="F34" s="21"/>
      <c r="G34" s="102">
        <v>5.992</v>
      </c>
      <c r="H34" s="97">
        <v>0</v>
      </c>
      <c r="I34" s="97">
        <v>0</v>
      </c>
      <c r="J34" s="97">
        <v>0</v>
      </c>
      <c r="K34" s="97">
        <v>0</v>
      </c>
      <c r="L34" s="97">
        <v>0</v>
      </c>
      <c r="M34" s="56">
        <v>10</v>
      </c>
      <c r="N34" s="97">
        <v>0</v>
      </c>
      <c r="O34" s="56">
        <v>10</v>
      </c>
      <c r="P34" s="49">
        <v>0</v>
      </c>
      <c r="Q34" s="49">
        <v>0</v>
      </c>
      <c r="R34" s="49">
        <v>0</v>
      </c>
      <c r="S34" s="49">
        <v>0</v>
      </c>
      <c r="T34" s="22">
        <v>7.07</v>
      </c>
      <c r="U34" s="49">
        <v>0</v>
      </c>
      <c r="W34" s="47"/>
      <c r="X34" s="47"/>
      <c r="Y34" s="47"/>
      <c r="Z34" s="47"/>
      <c r="AB34" s="122"/>
      <c r="AC34" s="123"/>
      <c r="AD34" s="122"/>
      <c r="AE34" s="123"/>
      <c r="AG34" s="59">
        <f t="shared" si="2"/>
        <v>7.07</v>
      </c>
    </row>
    <row r="35" spans="1:33" ht="38.25" x14ac:dyDescent="0.25">
      <c r="A35" s="129">
        <f t="shared" si="3"/>
        <v>19</v>
      </c>
      <c r="B35" s="21" t="s">
        <v>56</v>
      </c>
      <c r="C35" s="21"/>
      <c r="D35" s="21"/>
      <c r="E35" s="21"/>
      <c r="F35" s="21"/>
      <c r="G35" s="102">
        <v>0.51300000000000001</v>
      </c>
      <c r="H35" s="97">
        <v>0</v>
      </c>
      <c r="I35" s="97">
        <v>0</v>
      </c>
      <c r="J35" s="97">
        <v>0</v>
      </c>
      <c r="K35" s="97">
        <v>0</v>
      </c>
      <c r="L35" s="97">
        <v>0</v>
      </c>
      <c r="M35" s="97">
        <v>0</v>
      </c>
      <c r="N35" s="21">
        <v>1</v>
      </c>
      <c r="O35" s="21">
        <v>1</v>
      </c>
      <c r="P35" s="49">
        <f t="shared" si="1"/>
        <v>0</v>
      </c>
      <c r="Q35" s="49">
        <f t="shared" si="1"/>
        <v>0</v>
      </c>
      <c r="R35" s="49">
        <f t="shared" si="1"/>
        <v>0</v>
      </c>
      <c r="S35" s="49">
        <f t="shared" si="1"/>
        <v>0</v>
      </c>
      <c r="T35" s="49"/>
      <c r="U35" s="22">
        <v>0.60499999999999998</v>
      </c>
      <c r="V35" s="137"/>
      <c r="W35" s="47"/>
      <c r="X35" s="47"/>
      <c r="Y35" s="47"/>
      <c r="Z35" s="47"/>
      <c r="AA35" s="137"/>
      <c r="AB35" s="227"/>
      <c r="AC35" s="228"/>
      <c r="AD35" s="223">
        <v>0.65700000000000003</v>
      </c>
      <c r="AE35" s="224"/>
      <c r="AF35" s="137"/>
      <c r="AG35" s="59">
        <f t="shared" si="2"/>
        <v>0.60499999999999998</v>
      </c>
    </row>
    <row r="36" spans="1:33" ht="41.25" customHeight="1" x14ac:dyDescent="0.25">
      <c r="A36" s="129">
        <f t="shared" si="3"/>
        <v>20</v>
      </c>
      <c r="B36" s="21" t="s">
        <v>292</v>
      </c>
      <c r="C36" s="21"/>
      <c r="D36" s="21"/>
      <c r="E36" s="21"/>
      <c r="F36" s="21"/>
      <c r="G36" s="102">
        <v>0.41399999999999998</v>
      </c>
      <c r="H36" s="97">
        <v>0</v>
      </c>
      <c r="I36" s="97">
        <v>0</v>
      </c>
      <c r="J36" s="97">
        <v>0</v>
      </c>
      <c r="K36" s="97">
        <v>0</v>
      </c>
      <c r="L36" s="97">
        <v>0</v>
      </c>
      <c r="M36" s="97">
        <v>0</v>
      </c>
      <c r="N36" s="21">
        <v>0.63</v>
      </c>
      <c r="O36" s="21">
        <v>0.63</v>
      </c>
      <c r="P36" s="49">
        <f t="shared" si="1"/>
        <v>0</v>
      </c>
      <c r="Q36" s="49">
        <f t="shared" si="1"/>
        <v>0</v>
      </c>
      <c r="R36" s="49">
        <f t="shared" si="1"/>
        <v>0</v>
      </c>
      <c r="S36" s="49">
        <f t="shared" si="1"/>
        <v>0</v>
      </c>
      <c r="T36" s="49">
        <v>0</v>
      </c>
      <c r="U36" s="22">
        <v>0.48899999999999999</v>
      </c>
      <c r="V36" s="137"/>
      <c r="W36" s="47"/>
      <c r="X36" s="47"/>
      <c r="Y36" s="47"/>
      <c r="Z36" s="47"/>
      <c r="AA36" s="137"/>
      <c r="AB36" s="223"/>
      <c r="AC36" s="224"/>
      <c r="AD36" s="223">
        <v>14.122</v>
      </c>
      <c r="AE36" s="224"/>
      <c r="AF36" s="137"/>
      <c r="AG36" s="59">
        <f t="shared" si="2"/>
        <v>0.48899999999999999</v>
      </c>
    </row>
    <row r="37" spans="1:33" ht="56.25" customHeight="1" x14ac:dyDescent="0.25">
      <c r="A37" s="129">
        <f t="shared" si="3"/>
        <v>21</v>
      </c>
      <c r="B37" s="21" t="s">
        <v>293</v>
      </c>
      <c r="C37" s="21"/>
      <c r="D37" s="21"/>
      <c r="E37" s="21"/>
      <c r="F37" s="21"/>
      <c r="G37" s="102">
        <v>0.18099999999999999</v>
      </c>
      <c r="H37" s="97">
        <v>0</v>
      </c>
      <c r="I37" s="97">
        <v>0</v>
      </c>
      <c r="J37" s="97">
        <v>0</v>
      </c>
      <c r="K37" s="97">
        <v>0</v>
      </c>
      <c r="L37" s="97">
        <v>0</v>
      </c>
      <c r="M37" s="97">
        <v>0</v>
      </c>
      <c r="N37" s="21">
        <v>0.1</v>
      </c>
      <c r="O37" s="21">
        <v>0.1</v>
      </c>
      <c r="P37" s="49">
        <f t="shared" si="1"/>
        <v>0</v>
      </c>
      <c r="Q37" s="49">
        <f t="shared" si="1"/>
        <v>0</v>
      </c>
      <c r="R37" s="49">
        <f t="shared" si="1"/>
        <v>0</v>
      </c>
      <c r="S37" s="49">
        <f t="shared" si="1"/>
        <v>0</v>
      </c>
      <c r="T37" s="49">
        <v>0</v>
      </c>
      <c r="U37" s="22">
        <v>0.21299999999999999</v>
      </c>
      <c r="V37" s="137"/>
      <c r="W37" s="47"/>
      <c r="X37" s="47"/>
      <c r="Y37" s="47"/>
      <c r="Z37" s="47"/>
      <c r="AA37" s="137"/>
      <c r="AB37" s="223"/>
      <c r="AC37" s="224"/>
      <c r="AD37" s="223">
        <v>0.49199999999999999</v>
      </c>
      <c r="AE37" s="224"/>
      <c r="AF37" s="137"/>
      <c r="AG37" s="59">
        <f t="shared" si="2"/>
        <v>0.21299999999999999</v>
      </c>
    </row>
    <row r="38" spans="1:33" ht="53.25" customHeight="1" x14ac:dyDescent="0.25">
      <c r="A38" s="129">
        <f t="shared" si="3"/>
        <v>22</v>
      </c>
      <c r="B38" s="21" t="s">
        <v>295</v>
      </c>
      <c r="C38" s="21"/>
      <c r="D38" s="21"/>
      <c r="E38" s="21"/>
      <c r="F38" s="21"/>
      <c r="G38" s="102">
        <v>0.51300000000000001</v>
      </c>
      <c r="H38" s="97">
        <v>0</v>
      </c>
      <c r="I38" s="97">
        <v>0</v>
      </c>
      <c r="J38" s="97">
        <v>0</v>
      </c>
      <c r="K38" s="97">
        <v>0</v>
      </c>
      <c r="L38" s="97">
        <v>0</v>
      </c>
      <c r="M38" s="97">
        <v>0</v>
      </c>
      <c r="N38" s="21">
        <v>1</v>
      </c>
      <c r="O38" s="21">
        <v>1</v>
      </c>
      <c r="P38" s="49">
        <f t="shared" si="1"/>
        <v>0</v>
      </c>
      <c r="Q38" s="49">
        <f t="shared" si="1"/>
        <v>0</v>
      </c>
      <c r="R38" s="49">
        <f t="shared" si="1"/>
        <v>0</v>
      </c>
      <c r="S38" s="49">
        <f t="shared" si="1"/>
        <v>0</v>
      </c>
      <c r="T38" s="49">
        <v>0</v>
      </c>
      <c r="U38" s="22">
        <v>0.60499999999999998</v>
      </c>
      <c r="V38" s="137"/>
      <c r="W38" s="47"/>
      <c r="X38" s="48"/>
      <c r="Y38" s="47"/>
      <c r="Z38" s="47"/>
      <c r="AA38" s="137"/>
      <c r="AB38" s="223"/>
      <c r="AC38" s="224"/>
      <c r="AD38" s="223">
        <v>0.49199999999999999</v>
      </c>
      <c r="AE38" s="224"/>
      <c r="AF38" s="137"/>
      <c r="AG38" s="59">
        <f t="shared" si="2"/>
        <v>0.60499999999999998</v>
      </c>
    </row>
    <row r="39" spans="1:33" ht="45" customHeight="1" x14ac:dyDescent="0.25">
      <c r="A39" s="129">
        <f t="shared" si="3"/>
        <v>23</v>
      </c>
      <c r="B39" s="21" t="s">
        <v>294</v>
      </c>
      <c r="C39" s="21"/>
      <c r="D39" s="21"/>
      <c r="E39" s="21"/>
      <c r="F39" s="21"/>
      <c r="G39" s="102">
        <v>0.14399999999999999</v>
      </c>
      <c r="H39" s="97">
        <v>0</v>
      </c>
      <c r="I39" s="97">
        <v>0</v>
      </c>
      <c r="J39" s="97">
        <v>0</v>
      </c>
      <c r="K39" s="97">
        <v>0</v>
      </c>
      <c r="L39" s="97">
        <v>0</v>
      </c>
      <c r="M39" s="97">
        <v>0</v>
      </c>
      <c r="N39" s="21">
        <v>6.3E-2</v>
      </c>
      <c r="O39" s="21">
        <v>6.3E-2</v>
      </c>
      <c r="P39" s="49">
        <f t="shared" si="1"/>
        <v>0</v>
      </c>
      <c r="Q39" s="49">
        <f t="shared" si="1"/>
        <v>0</v>
      </c>
      <c r="R39" s="49">
        <f t="shared" si="1"/>
        <v>0</v>
      </c>
      <c r="S39" s="49">
        <f t="shared" si="1"/>
        <v>0</v>
      </c>
      <c r="T39" s="49">
        <v>0</v>
      </c>
      <c r="U39" s="22">
        <v>0.17</v>
      </c>
      <c r="V39" s="137"/>
      <c r="W39" s="47"/>
      <c r="X39" s="47"/>
      <c r="Y39" s="47"/>
      <c r="Z39" s="47"/>
      <c r="AA39" s="137"/>
      <c r="AB39" s="223"/>
      <c r="AC39" s="224"/>
      <c r="AD39" s="223">
        <v>0.32100000000000001</v>
      </c>
      <c r="AE39" s="224"/>
      <c r="AF39" s="137"/>
      <c r="AG39" s="59">
        <f t="shared" si="2"/>
        <v>0.17</v>
      </c>
    </row>
    <row r="40" spans="1:33" ht="38.25" customHeight="1" x14ac:dyDescent="0.25">
      <c r="A40" s="129">
        <f t="shared" si="3"/>
        <v>24</v>
      </c>
      <c r="B40" s="21" t="s">
        <v>291</v>
      </c>
      <c r="C40" s="21"/>
      <c r="D40" s="21"/>
      <c r="E40" s="21"/>
      <c r="F40" s="21"/>
      <c r="G40" s="102">
        <v>7.4059999999999997</v>
      </c>
      <c r="H40" s="97">
        <v>0</v>
      </c>
      <c r="I40" s="97">
        <v>0</v>
      </c>
      <c r="J40" s="97">
        <v>0</v>
      </c>
      <c r="K40" s="97">
        <v>0</v>
      </c>
      <c r="L40" s="97">
        <v>0</v>
      </c>
      <c r="M40" s="97">
        <v>0</v>
      </c>
      <c r="N40" s="21">
        <v>10</v>
      </c>
      <c r="O40" s="21">
        <v>10</v>
      </c>
      <c r="P40" s="49">
        <f t="shared" si="1"/>
        <v>0</v>
      </c>
      <c r="Q40" s="49">
        <f t="shared" si="1"/>
        <v>0</v>
      </c>
      <c r="R40" s="49">
        <f t="shared" si="1"/>
        <v>0</v>
      </c>
      <c r="S40" s="49">
        <f t="shared" si="1"/>
        <v>0</v>
      </c>
      <c r="T40" s="49">
        <v>0</v>
      </c>
      <c r="U40" s="22">
        <v>8.7390000000000008</v>
      </c>
      <c r="V40" s="137"/>
      <c r="W40" s="47"/>
      <c r="X40" s="47"/>
      <c r="Y40" s="47"/>
      <c r="Z40" s="47"/>
      <c r="AA40" s="137"/>
      <c r="AB40" s="223"/>
      <c r="AC40" s="224"/>
      <c r="AD40" s="223">
        <v>0.25800000000000001</v>
      </c>
      <c r="AE40" s="224"/>
      <c r="AF40" s="137"/>
      <c r="AG40" s="59">
        <f t="shared" si="2"/>
        <v>8.7390000000000008</v>
      </c>
    </row>
    <row r="41" spans="1:33" ht="20.25" customHeight="1" x14ac:dyDescent="0.25">
      <c r="A41" s="129">
        <f t="shared" si="3"/>
        <v>25</v>
      </c>
      <c r="B41" s="21" t="s">
        <v>296</v>
      </c>
      <c r="C41" s="21"/>
      <c r="D41" s="21"/>
      <c r="E41" s="21"/>
      <c r="F41" s="21"/>
      <c r="G41" s="102">
        <v>0.35799999999999998</v>
      </c>
      <c r="H41" s="97">
        <v>0</v>
      </c>
      <c r="I41" s="97">
        <v>0</v>
      </c>
      <c r="J41" s="97">
        <v>0</v>
      </c>
      <c r="K41" s="97">
        <v>0</v>
      </c>
      <c r="L41" s="97">
        <v>0</v>
      </c>
      <c r="M41" s="97">
        <v>0</v>
      </c>
      <c r="N41" s="21">
        <v>0</v>
      </c>
      <c r="O41" s="21">
        <v>0</v>
      </c>
      <c r="P41" s="49">
        <f t="shared" si="1"/>
        <v>0</v>
      </c>
      <c r="Q41" s="49">
        <f t="shared" si="1"/>
        <v>0</v>
      </c>
      <c r="R41" s="49">
        <f t="shared" si="1"/>
        <v>0</v>
      </c>
      <c r="S41" s="49">
        <f t="shared" si="1"/>
        <v>0</v>
      </c>
      <c r="T41" s="49">
        <v>0</v>
      </c>
      <c r="U41" s="22">
        <v>0.42199999999999999</v>
      </c>
      <c r="V41" s="137"/>
      <c r="W41" s="47"/>
      <c r="X41" s="47"/>
      <c r="Y41" s="47"/>
      <c r="Z41" s="47"/>
      <c r="AA41" s="137"/>
      <c r="AB41" s="223"/>
      <c r="AC41" s="224"/>
      <c r="AD41" s="223">
        <v>0.23300000000000001</v>
      </c>
      <c r="AE41" s="224"/>
      <c r="AF41" s="137"/>
      <c r="AG41" s="59">
        <f t="shared" si="2"/>
        <v>0.42199999999999999</v>
      </c>
    </row>
    <row r="42" spans="1:33" ht="76.5" x14ac:dyDescent="0.25">
      <c r="A42" s="129">
        <f t="shared" si="3"/>
        <v>26</v>
      </c>
      <c r="B42" s="26" t="s">
        <v>68</v>
      </c>
      <c r="C42" s="26"/>
      <c r="D42" s="26"/>
      <c r="E42" s="26"/>
      <c r="F42" s="26"/>
      <c r="G42" s="102">
        <v>7.4050000000000002</v>
      </c>
      <c r="H42" s="26"/>
      <c r="I42" s="26"/>
      <c r="J42" s="26"/>
      <c r="K42" s="26"/>
      <c r="L42" s="26"/>
      <c r="M42" s="26" t="s">
        <v>216</v>
      </c>
      <c r="N42" s="26"/>
      <c r="O42" s="26" t="s">
        <v>216</v>
      </c>
      <c r="P42" s="23">
        <f t="shared" si="1"/>
        <v>0</v>
      </c>
      <c r="Q42" s="23">
        <f t="shared" si="1"/>
        <v>0</v>
      </c>
      <c r="R42" s="23">
        <f t="shared" si="1"/>
        <v>0</v>
      </c>
      <c r="S42" s="23">
        <f t="shared" si="1"/>
        <v>0</v>
      </c>
      <c r="T42" s="22">
        <v>8.3949999999999996</v>
      </c>
      <c r="U42" s="23">
        <v>0</v>
      </c>
      <c r="V42" s="23"/>
      <c r="W42" s="23"/>
      <c r="X42" s="23"/>
      <c r="Y42" s="23"/>
      <c r="Z42" s="47"/>
      <c r="AA42" s="137"/>
      <c r="AB42" s="223">
        <v>11.693</v>
      </c>
      <c r="AC42" s="224"/>
      <c r="AD42" s="223"/>
      <c r="AE42" s="224"/>
      <c r="AF42" s="137"/>
      <c r="AG42" s="59">
        <f t="shared" si="2"/>
        <v>8.3949999999999996</v>
      </c>
    </row>
    <row r="43" spans="1:33" ht="38.25" x14ac:dyDescent="0.25">
      <c r="A43" s="129">
        <f t="shared" si="3"/>
        <v>27</v>
      </c>
      <c r="B43" s="21" t="s">
        <v>297</v>
      </c>
      <c r="C43" s="21"/>
      <c r="D43" s="21"/>
      <c r="E43" s="21"/>
      <c r="F43" s="21"/>
      <c r="G43" s="102">
        <v>16.568999999999999</v>
      </c>
      <c r="H43" s="21"/>
      <c r="I43" s="21"/>
      <c r="J43" s="21"/>
      <c r="K43" s="21"/>
      <c r="L43" s="21"/>
      <c r="M43" s="21"/>
      <c r="N43" s="21"/>
      <c r="O43" s="21"/>
      <c r="P43" s="23">
        <f t="shared" si="1"/>
        <v>0</v>
      </c>
      <c r="Q43" s="23">
        <f t="shared" si="1"/>
        <v>0</v>
      </c>
      <c r="R43" s="23">
        <f t="shared" si="1"/>
        <v>0</v>
      </c>
      <c r="S43" s="23">
        <f t="shared" si="1"/>
        <v>0</v>
      </c>
      <c r="T43" s="23">
        <v>0</v>
      </c>
      <c r="U43" s="22">
        <v>18.975000000000001</v>
      </c>
      <c r="V43" s="137"/>
      <c r="W43" s="47"/>
      <c r="X43" s="47"/>
      <c r="Y43" s="47"/>
      <c r="Z43" s="47"/>
      <c r="AA43" s="137"/>
      <c r="AB43" s="223"/>
      <c r="AC43" s="224"/>
      <c r="AD43" s="223">
        <v>4.9340000000000002</v>
      </c>
      <c r="AE43" s="224"/>
      <c r="AF43" s="137"/>
      <c r="AG43" s="59">
        <f t="shared" si="2"/>
        <v>18.975000000000001</v>
      </c>
    </row>
    <row r="44" spans="1:33" ht="54" customHeight="1" x14ac:dyDescent="0.25">
      <c r="A44" s="129">
        <f t="shared" si="3"/>
        <v>28</v>
      </c>
      <c r="B44" s="21" t="s">
        <v>251</v>
      </c>
      <c r="C44" s="21"/>
      <c r="D44" s="21"/>
      <c r="E44" s="21"/>
      <c r="F44" s="21"/>
      <c r="G44" s="102">
        <v>30.334</v>
      </c>
      <c r="H44" s="21"/>
      <c r="I44" s="21"/>
      <c r="J44" s="21"/>
      <c r="K44" s="21"/>
      <c r="L44" s="21"/>
      <c r="M44" s="21"/>
      <c r="N44" s="21"/>
      <c r="O44" s="21"/>
      <c r="P44" s="23">
        <f t="shared" si="1"/>
        <v>0</v>
      </c>
      <c r="Q44" s="23">
        <f t="shared" si="1"/>
        <v>0</v>
      </c>
      <c r="R44" s="23">
        <f t="shared" si="1"/>
        <v>0</v>
      </c>
      <c r="S44" s="23">
        <f t="shared" si="1"/>
        <v>0</v>
      </c>
      <c r="T44" s="22">
        <v>35.795000000000002</v>
      </c>
      <c r="U44" s="23">
        <v>0</v>
      </c>
      <c r="V44" s="137"/>
      <c r="W44" s="47"/>
      <c r="X44" s="47"/>
      <c r="Y44" s="47"/>
      <c r="Z44" s="47"/>
      <c r="AA44" s="137"/>
      <c r="AB44" s="131"/>
      <c r="AC44" s="132"/>
      <c r="AD44" s="131"/>
      <c r="AE44" s="132"/>
      <c r="AF44" s="137"/>
      <c r="AG44" s="59">
        <f t="shared" si="2"/>
        <v>35.795000000000002</v>
      </c>
    </row>
    <row r="45" spans="1:33" ht="25.5" x14ac:dyDescent="0.25">
      <c r="A45" s="129">
        <f t="shared" si="3"/>
        <v>29</v>
      </c>
      <c r="B45" s="21" t="s">
        <v>298</v>
      </c>
      <c r="C45" s="21"/>
      <c r="D45" s="21"/>
      <c r="E45" s="21"/>
      <c r="F45" s="21"/>
      <c r="G45" s="102">
        <v>14.832000000000001</v>
      </c>
      <c r="H45" s="21"/>
      <c r="I45" s="21"/>
      <c r="J45" s="21"/>
      <c r="K45" s="21"/>
      <c r="L45" s="21"/>
      <c r="M45" s="21"/>
      <c r="N45" s="21"/>
      <c r="O45" s="21"/>
      <c r="P45" s="23">
        <f t="shared" si="1"/>
        <v>0</v>
      </c>
      <c r="Q45" s="23">
        <f t="shared" si="1"/>
        <v>0</v>
      </c>
      <c r="R45" s="23">
        <f t="shared" si="1"/>
        <v>0</v>
      </c>
      <c r="S45" s="23">
        <f t="shared" si="1"/>
        <v>0</v>
      </c>
      <c r="T45" s="23">
        <v>0</v>
      </c>
      <c r="U45" s="22">
        <v>17.501000000000001</v>
      </c>
      <c r="V45" s="137"/>
      <c r="W45" s="47"/>
      <c r="X45" s="47"/>
      <c r="Y45" s="47"/>
      <c r="Z45" s="47"/>
      <c r="AA45" s="137"/>
      <c r="AB45" s="223"/>
      <c r="AC45" s="224"/>
      <c r="AD45" s="223">
        <v>21.14</v>
      </c>
      <c r="AE45" s="224"/>
      <c r="AF45" s="137"/>
      <c r="AG45" s="59">
        <f t="shared" si="2"/>
        <v>17.501000000000001</v>
      </c>
    </row>
    <row r="46" spans="1:33" x14ac:dyDescent="0.25">
      <c r="A46" s="82"/>
      <c r="B46" s="62" t="s">
        <v>85</v>
      </c>
      <c r="C46" s="63"/>
      <c r="D46" s="63"/>
      <c r="E46" s="63"/>
      <c r="F46" s="63"/>
      <c r="G46" s="98">
        <f>SUM(G17:G45)</f>
        <v>94.882000000000005</v>
      </c>
      <c r="H46" s="63"/>
      <c r="I46" s="63"/>
      <c r="J46" s="63"/>
      <c r="K46" s="63"/>
      <c r="L46" s="63"/>
      <c r="M46" s="63"/>
      <c r="N46" s="63"/>
      <c r="O46" s="63"/>
      <c r="P46" s="64">
        <f t="shared" ref="P46:U46" si="4">SUM(P17:P45)</f>
        <v>0.61599999999999999</v>
      </c>
      <c r="Q46" s="64">
        <f t="shared" si="4"/>
        <v>1.907</v>
      </c>
      <c r="R46" s="64">
        <f t="shared" si="4"/>
        <v>0</v>
      </c>
      <c r="S46" s="64">
        <f t="shared" si="4"/>
        <v>0.32</v>
      </c>
      <c r="T46" s="64">
        <f t="shared" si="4"/>
        <v>60.472000000000001</v>
      </c>
      <c r="U46" s="64">
        <f t="shared" si="4"/>
        <v>47.719000000000008</v>
      </c>
      <c r="AB46" s="241">
        <f>SUM(AB17:AC45)</f>
        <v>14.623999999999999</v>
      </c>
      <c r="AC46" s="242"/>
      <c r="AD46" s="241">
        <f>SUM(AD17:AE45)</f>
        <v>42.649000000000001</v>
      </c>
      <c r="AE46" s="242"/>
      <c r="AG46" s="65">
        <f>SUM(AG17:AG45)</f>
        <v>111.03400000000002</v>
      </c>
    </row>
    <row r="47" spans="1:33" ht="15.75" customHeight="1" x14ac:dyDescent="0.25">
      <c r="A47" s="211" t="s">
        <v>87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  <c r="S47" s="211"/>
      <c r="T47" s="211"/>
      <c r="U47" s="211"/>
      <c r="V47" s="211"/>
      <c r="W47" s="211"/>
      <c r="X47" s="211"/>
      <c r="Y47" s="211"/>
      <c r="Z47" s="211"/>
      <c r="AA47" s="211"/>
      <c r="AB47" s="211"/>
      <c r="AC47" s="211"/>
      <c r="AD47" s="211"/>
      <c r="AE47" s="211"/>
      <c r="AF47" s="211"/>
      <c r="AG47" s="211"/>
    </row>
    <row r="48" spans="1:33" ht="15.75" customHeight="1" x14ac:dyDescent="0.25">
      <c r="A48" s="211" t="s">
        <v>188</v>
      </c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211"/>
      <c r="T48" s="211"/>
      <c r="U48" s="211"/>
      <c r="V48" s="211"/>
      <c r="W48" s="211"/>
      <c r="X48" s="211"/>
      <c r="Y48" s="211"/>
      <c r="Z48" s="211"/>
      <c r="AA48" s="211"/>
      <c r="AB48" s="211"/>
      <c r="AC48" s="211"/>
      <c r="AD48" s="211"/>
      <c r="AE48" s="211"/>
      <c r="AF48" s="211"/>
      <c r="AG48" s="211"/>
    </row>
    <row r="49" spans="1:33" ht="25.5" x14ac:dyDescent="0.25">
      <c r="A49" s="81">
        <v>1</v>
      </c>
      <c r="B49" s="26" t="s">
        <v>321</v>
      </c>
      <c r="C49" s="50"/>
      <c r="D49" s="26"/>
      <c r="E49" s="26"/>
      <c r="F49" s="50"/>
      <c r="G49" s="113">
        <v>1.2010000000000001</v>
      </c>
      <c r="H49" s="26"/>
      <c r="I49" s="26"/>
      <c r="J49" s="26"/>
      <c r="K49" s="26"/>
      <c r="L49" s="26"/>
      <c r="M49" s="26"/>
      <c r="N49" s="26"/>
      <c r="O49" s="26"/>
      <c r="P49" s="49">
        <f t="shared" ref="P49:S57" si="5">W49*1.18</f>
        <v>0</v>
      </c>
      <c r="Q49" s="49">
        <f t="shared" si="5"/>
        <v>0</v>
      </c>
      <c r="R49" s="68">
        <v>0</v>
      </c>
      <c r="S49" s="59">
        <v>1.2010000000000001</v>
      </c>
      <c r="T49" s="49">
        <v>0</v>
      </c>
      <c r="U49" s="49">
        <v>0</v>
      </c>
      <c r="W49" s="52"/>
      <c r="X49" s="52"/>
      <c r="Y49" s="52">
        <v>1.208</v>
      </c>
      <c r="Z49" s="52"/>
      <c r="AB49" s="221"/>
      <c r="AC49" s="222"/>
      <c r="AD49" s="221"/>
      <c r="AE49" s="222"/>
      <c r="AG49" s="59">
        <f t="shared" ref="AG49:AG62" si="6">SUM(P49:U49)</f>
        <v>1.2010000000000001</v>
      </c>
    </row>
    <row r="50" spans="1:33" ht="25.5" x14ac:dyDescent="0.25">
      <c r="A50" s="116">
        <f>A49+1</f>
        <v>2</v>
      </c>
      <c r="B50" s="26" t="s">
        <v>246</v>
      </c>
      <c r="C50" s="50"/>
      <c r="D50" s="26"/>
      <c r="E50" s="26"/>
      <c r="F50" s="50"/>
      <c r="G50" s="113">
        <v>0.249</v>
      </c>
      <c r="H50" s="26"/>
      <c r="I50" s="26"/>
      <c r="J50" s="26"/>
      <c r="K50" s="26"/>
      <c r="L50" s="26"/>
      <c r="M50" s="26"/>
      <c r="N50" s="26"/>
      <c r="O50" s="26"/>
      <c r="P50" s="49">
        <v>0</v>
      </c>
      <c r="Q50" s="49">
        <v>0</v>
      </c>
      <c r="R50" s="68">
        <v>0</v>
      </c>
      <c r="S50" s="68">
        <v>0</v>
      </c>
      <c r="T50" s="22">
        <v>0.25</v>
      </c>
      <c r="U50" s="49">
        <v>0</v>
      </c>
      <c r="W50" s="52"/>
      <c r="X50" s="52"/>
      <c r="Y50" s="52"/>
      <c r="Z50" s="52"/>
      <c r="AB50" s="120"/>
      <c r="AC50" s="121"/>
      <c r="AD50" s="120"/>
      <c r="AE50" s="121"/>
      <c r="AG50" s="59">
        <f t="shared" si="6"/>
        <v>0.25</v>
      </c>
    </row>
    <row r="51" spans="1:33" ht="25.5" x14ac:dyDescent="0.25">
      <c r="A51" s="116">
        <f t="shared" ref="A51:A62" si="7">A50+1</f>
        <v>3</v>
      </c>
      <c r="B51" s="26" t="s">
        <v>240</v>
      </c>
      <c r="C51" s="26"/>
      <c r="D51" s="26"/>
      <c r="E51" s="26"/>
      <c r="F51" s="26"/>
      <c r="G51" s="113">
        <v>0.42399999999999999</v>
      </c>
      <c r="H51" s="50"/>
      <c r="I51" s="50"/>
      <c r="J51" s="50"/>
      <c r="K51" s="50"/>
      <c r="L51" s="50"/>
      <c r="M51" s="50"/>
      <c r="N51" s="50"/>
      <c r="O51" s="50"/>
      <c r="P51" s="49">
        <f t="shared" si="5"/>
        <v>0</v>
      </c>
      <c r="Q51" s="49">
        <f t="shared" si="5"/>
        <v>0</v>
      </c>
      <c r="R51" s="49">
        <f t="shared" si="5"/>
        <v>0</v>
      </c>
      <c r="S51" s="49">
        <f t="shared" si="5"/>
        <v>0</v>
      </c>
      <c r="T51" s="22">
        <v>0.29199999999999998</v>
      </c>
      <c r="U51" s="49">
        <v>0</v>
      </c>
      <c r="W51" s="52"/>
      <c r="X51" s="52"/>
      <c r="Y51" s="52"/>
      <c r="Z51" s="52"/>
      <c r="AB51" s="221">
        <v>1.3360000000000001</v>
      </c>
      <c r="AC51" s="222"/>
      <c r="AD51" s="221"/>
      <c r="AE51" s="222"/>
      <c r="AG51" s="59">
        <f t="shared" si="6"/>
        <v>0.29199999999999998</v>
      </c>
    </row>
    <row r="52" spans="1:33" ht="25.5" x14ac:dyDescent="0.25">
      <c r="A52" s="116">
        <f t="shared" si="7"/>
        <v>4</v>
      </c>
      <c r="B52" s="26" t="s">
        <v>247</v>
      </c>
      <c r="C52" s="26"/>
      <c r="D52" s="26"/>
      <c r="E52" s="26"/>
      <c r="F52" s="26"/>
      <c r="G52" s="113">
        <v>0.41699999999999998</v>
      </c>
      <c r="H52" s="50"/>
      <c r="I52" s="50"/>
      <c r="J52" s="50"/>
      <c r="K52" s="50"/>
      <c r="L52" s="50"/>
      <c r="M52" s="50"/>
      <c r="N52" s="50"/>
      <c r="O52" s="50"/>
      <c r="P52" s="49">
        <v>0</v>
      </c>
      <c r="Q52" s="49">
        <v>0</v>
      </c>
      <c r="R52" s="49">
        <v>0</v>
      </c>
      <c r="S52" s="68">
        <v>0</v>
      </c>
      <c r="T52" s="22">
        <v>0.41599999999999998</v>
      </c>
      <c r="U52" s="49">
        <v>0</v>
      </c>
      <c r="W52" s="52"/>
      <c r="X52" s="52"/>
      <c r="Y52" s="52"/>
      <c r="Z52" s="52"/>
      <c r="AB52" s="120"/>
      <c r="AC52" s="121"/>
      <c r="AD52" s="120"/>
      <c r="AE52" s="121"/>
      <c r="AG52" s="59">
        <f t="shared" si="6"/>
        <v>0.41599999999999998</v>
      </c>
    </row>
    <row r="53" spans="1:33" ht="25.5" x14ac:dyDescent="0.25">
      <c r="A53" s="116">
        <f t="shared" si="7"/>
        <v>5</v>
      </c>
      <c r="B53" s="26" t="s">
        <v>248</v>
      </c>
      <c r="C53" s="26"/>
      <c r="D53" s="26"/>
      <c r="E53" s="26"/>
      <c r="F53" s="26"/>
      <c r="G53" s="113">
        <v>0.33500000000000002</v>
      </c>
      <c r="H53" s="50"/>
      <c r="I53" s="50"/>
      <c r="J53" s="50"/>
      <c r="K53" s="50"/>
      <c r="L53" s="50"/>
      <c r="M53" s="50"/>
      <c r="N53" s="50"/>
      <c r="O53" s="50"/>
      <c r="P53" s="49">
        <v>0</v>
      </c>
      <c r="Q53" s="49">
        <v>0</v>
      </c>
      <c r="R53" s="49">
        <v>0</v>
      </c>
      <c r="S53" s="68">
        <v>0</v>
      </c>
      <c r="T53" s="22">
        <v>0.33700000000000002</v>
      </c>
      <c r="U53" s="49">
        <v>0</v>
      </c>
      <c r="W53" s="52"/>
      <c r="X53" s="52"/>
      <c r="Y53" s="52"/>
      <c r="Z53" s="52"/>
      <c r="AB53" s="93"/>
      <c r="AC53" s="94"/>
      <c r="AD53" s="93"/>
      <c r="AE53" s="94"/>
      <c r="AG53" s="59">
        <f t="shared" si="6"/>
        <v>0.33700000000000002</v>
      </c>
    </row>
    <row r="54" spans="1:33" ht="25.5" x14ac:dyDescent="0.25">
      <c r="A54" s="116">
        <f t="shared" si="7"/>
        <v>6</v>
      </c>
      <c r="B54" s="26" t="s">
        <v>249</v>
      </c>
      <c r="C54" s="26"/>
      <c r="D54" s="26"/>
      <c r="E54" s="26"/>
      <c r="F54" s="26"/>
      <c r="G54" s="113">
        <v>0.66</v>
      </c>
      <c r="H54" s="50"/>
      <c r="I54" s="50"/>
      <c r="J54" s="50"/>
      <c r="K54" s="50"/>
      <c r="L54" s="50"/>
      <c r="M54" s="50"/>
      <c r="N54" s="50"/>
      <c r="O54" s="50"/>
      <c r="P54" s="49">
        <v>0</v>
      </c>
      <c r="Q54" s="49">
        <v>0</v>
      </c>
      <c r="R54" s="49">
        <v>0</v>
      </c>
      <c r="S54" s="68">
        <v>0</v>
      </c>
      <c r="T54" s="22">
        <v>0.66500000000000004</v>
      </c>
      <c r="U54" s="49">
        <v>0</v>
      </c>
      <c r="W54" s="52"/>
      <c r="X54" s="52"/>
      <c r="Y54" s="52"/>
      <c r="Z54" s="52"/>
      <c r="AB54" s="120"/>
      <c r="AC54" s="121"/>
      <c r="AD54" s="120"/>
      <c r="AE54" s="121"/>
      <c r="AG54" s="59">
        <f t="shared" si="6"/>
        <v>0.66500000000000004</v>
      </c>
    </row>
    <row r="55" spans="1:33" ht="27.75" customHeight="1" x14ac:dyDescent="0.25">
      <c r="A55" s="116">
        <f t="shared" si="7"/>
        <v>7</v>
      </c>
      <c r="B55" s="26" t="s">
        <v>207</v>
      </c>
      <c r="C55" s="26"/>
      <c r="D55" s="26"/>
      <c r="E55" s="26"/>
      <c r="F55" s="26"/>
      <c r="G55" s="113">
        <v>5.7000000000000002E-2</v>
      </c>
      <c r="H55" s="50"/>
      <c r="I55" s="50"/>
      <c r="J55" s="50"/>
      <c r="K55" s="50"/>
      <c r="L55" s="50"/>
      <c r="M55" s="50"/>
      <c r="N55" s="50"/>
      <c r="O55" s="50"/>
      <c r="P55" s="49">
        <v>0</v>
      </c>
      <c r="Q55" s="49">
        <v>0</v>
      </c>
      <c r="R55" s="49">
        <v>0</v>
      </c>
      <c r="S55" s="59">
        <v>5.7000000000000002E-2</v>
      </c>
      <c r="T55" s="49">
        <v>0</v>
      </c>
      <c r="U55" s="49">
        <v>0</v>
      </c>
      <c r="W55" s="52"/>
      <c r="X55" s="52"/>
      <c r="Y55" s="52"/>
      <c r="Z55" s="52"/>
      <c r="AB55" s="88"/>
      <c r="AC55" s="89"/>
      <c r="AD55" s="88"/>
      <c r="AE55" s="89"/>
      <c r="AG55" s="59">
        <f t="shared" si="6"/>
        <v>5.7000000000000002E-2</v>
      </c>
    </row>
    <row r="56" spans="1:33" ht="26.25" customHeight="1" x14ac:dyDescent="0.25">
      <c r="A56" s="116">
        <f t="shared" si="7"/>
        <v>8</v>
      </c>
      <c r="B56" s="26" t="s">
        <v>229</v>
      </c>
      <c r="C56" s="26"/>
      <c r="D56" s="26"/>
      <c r="E56" s="26"/>
      <c r="F56" s="26"/>
      <c r="G56" s="113">
        <v>0.52300000000000002</v>
      </c>
      <c r="H56" s="50"/>
      <c r="I56" s="50"/>
      <c r="J56" s="50"/>
      <c r="K56" s="50"/>
      <c r="L56" s="50"/>
      <c r="M56" s="50"/>
      <c r="N56" s="50"/>
      <c r="O56" s="50"/>
      <c r="P56" s="49">
        <v>0</v>
      </c>
      <c r="Q56" s="49">
        <v>0</v>
      </c>
      <c r="R56" s="49">
        <v>0</v>
      </c>
      <c r="S56" s="59">
        <v>0.61699999999999999</v>
      </c>
      <c r="T56" s="49">
        <v>0</v>
      </c>
      <c r="U56" s="49">
        <v>0</v>
      </c>
      <c r="W56" s="52"/>
      <c r="X56" s="52"/>
      <c r="Y56" s="52"/>
      <c r="Z56" s="52"/>
      <c r="AB56" s="88"/>
      <c r="AC56" s="89"/>
      <c r="AD56" s="88"/>
      <c r="AE56" s="89"/>
      <c r="AG56" s="59">
        <f t="shared" si="6"/>
        <v>0.61699999999999999</v>
      </c>
    </row>
    <row r="57" spans="1:33" ht="25.5" x14ac:dyDescent="0.25">
      <c r="A57" s="116">
        <f t="shared" si="7"/>
        <v>9</v>
      </c>
      <c r="B57" s="26" t="s">
        <v>114</v>
      </c>
      <c r="C57" s="26"/>
      <c r="D57" s="26"/>
      <c r="E57" s="26"/>
      <c r="F57" s="26"/>
      <c r="G57" s="113">
        <v>2.4849999999999999</v>
      </c>
      <c r="H57" s="50"/>
      <c r="I57" s="50"/>
      <c r="J57" s="50"/>
      <c r="K57" s="50"/>
      <c r="L57" s="50"/>
      <c r="M57" s="50"/>
      <c r="N57" s="50"/>
      <c r="O57" s="50"/>
      <c r="P57" s="49">
        <f t="shared" si="5"/>
        <v>0</v>
      </c>
      <c r="Q57" s="49">
        <f t="shared" si="5"/>
        <v>0</v>
      </c>
      <c r="R57" s="49">
        <f t="shared" si="5"/>
        <v>0</v>
      </c>
      <c r="S57" s="22">
        <v>2.4849999999999999</v>
      </c>
      <c r="T57" s="49">
        <v>0</v>
      </c>
      <c r="U57" s="49">
        <v>0</v>
      </c>
      <c r="W57" s="52"/>
      <c r="X57" s="52"/>
      <c r="Y57" s="52"/>
      <c r="Z57" s="52">
        <v>2.641</v>
      </c>
      <c r="AB57" s="221"/>
      <c r="AC57" s="222"/>
      <c r="AD57" s="221"/>
      <c r="AE57" s="222"/>
      <c r="AG57" s="59">
        <f t="shared" si="6"/>
        <v>2.4849999999999999</v>
      </c>
    </row>
    <row r="58" spans="1:33" s="137" customFormat="1" ht="30" customHeight="1" x14ac:dyDescent="0.25">
      <c r="A58" s="130">
        <f t="shared" si="7"/>
        <v>10</v>
      </c>
      <c r="B58" s="139" t="s">
        <v>318</v>
      </c>
      <c r="C58" s="139"/>
      <c r="D58" s="139"/>
      <c r="E58" s="139"/>
      <c r="F58" s="139"/>
      <c r="G58" s="140">
        <v>1.4470000000000001</v>
      </c>
      <c r="H58" s="141"/>
      <c r="I58" s="141"/>
      <c r="J58" s="141"/>
      <c r="K58" s="141"/>
      <c r="L58" s="141"/>
      <c r="M58" s="141"/>
      <c r="N58" s="141"/>
      <c r="O58" s="141"/>
      <c r="P58" s="142">
        <v>0</v>
      </c>
      <c r="Q58" s="142">
        <v>0</v>
      </c>
      <c r="R58" s="142">
        <v>0</v>
      </c>
      <c r="S58" s="142">
        <v>0</v>
      </c>
      <c r="T58" s="142">
        <v>0</v>
      </c>
      <c r="U58" s="143">
        <v>1.708</v>
      </c>
      <c r="W58" s="55"/>
      <c r="X58" s="55"/>
      <c r="Y58" s="55"/>
      <c r="Z58" s="55"/>
      <c r="AB58" s="135"/>
      <c r="AC58" s="136"/>
      <c r="AD58" s="135"/>
      <c r="AE58" s="136"/>
      <c r="AG58" s="59">
        <f t="shared" si="6"/>
        <v>1.708</v>
      </c>
    </row>
    <row r="59" spans="1:33" s="137" customFormat="1" ht="30" customHeight="1" x14ac:dyDescent="0.25">
      <c r="A59" s="130">
        <f t="shared" si="7"/>
        <v>11</v>
      </c>
      <c r="B59" s="139" t="s">
        <v>319</v>
      </c>
      <c r="C59" s="139"/>
      <c r="D59" s="139"/>
      <c r="E59" s="139"/>
      <c r="F59" s="139"/>
      <c r="G59" s="140">
        <v>1.3620000000000001</v>
      </c>
      <c r="H59" s="141"/>
      <c r="I59" s="141"/>
      <c r="J59" s="141"/>
      <c r="K59" s="141"/>
      <c r="L59" s="141"/>
      <c r="M59" s="141"/>
      <c r="N59" s="141"/>
      <c r="O59" s="141"/>
      <c r="P59" s="142">
        <v>0</v>
      </c>
      <c r="Q59" s="142">
        <v>0</v>
      </c>
      <c r="R59" s="142">
        <v>0</v>
      </c>
      <c r="S59" s="142">
        <v>0</v>
      </c>
      <c r="T59" s="142">
        <v>0</v>
      </c>
      <c r="U59" s="143">
        <v>1.607</v>
      </c>
      <c r="W59" s="55"/>
      <c r="X59" s="55"/>
      <c r="Y59" s="55"/>
      <c r="Z59" s="55"/>
      <c r="AB59" s="135"/>
      <c r="AC59" s="136"/>
      <c r="AD59" s="135"/>
      <c r="AE59" s="136"/>
      <c r="AG59" s="22">
        <f t="shared" si="6"/>
        <v>1.607</v>
      </c>
    </row>
    <row r="60" spans="1:33" s="137" customFormat="1" ht="30" customHeight="1" x14ac:dyDescent="0.25">
      <c r="A60" s="130">
        <f t="shared" si="7"/>
        <v>12</v>
      </c>
      <c r="B60" s="139" t="s">
        <v>322</v>
      </c>
      <c r="C60" s="139"/>
      <c r="D60" s="139"/>
      <c r="E60" s="139"/>
      <c r="F60" s="139"/>
      <c r="G60" s="140">
        <v>0.84599999999999997</v>
      </c>
      <c r="H60" s="141"/>
      <c r="I60" s="141"/>
      <c r="J60" s="141"/>
      <c r="K60" s="141"/>
      <c r="L60" s="141"/>
      <c r="M60" s="141"/>
      <c r="N60" s="141"/>
      <c r="O60" s="141"/>
      <c r="P60" s="142">
        <v>0</v>
      </c>
      <c r="Q60" s="142">
        <v>0</v>
      </c>
      <c r="R60" s="142">
        <v>0</v>
      </c>
      <c r="S60" s="142">
        <v>0</v>
      </c>
      <c r="T60" s="142">
        <v>0</v>
      </c>
      <c r="U60" s="143">
        <v>0.998</v>
      </c>
      <c r="W60" s="55"/>
      <c r="X60" s="55"/>
      <c r="Y60" s="55"/>
      <c r="Z60" s="55"/>
      <c r="AB60" s="135"/>
      <c r="AC60" s="136"/>
      <c r="AD60" s="135"/>
      <c r="AE60" s="136"/>
      <c r="AG60" s="22">
        <f t="shared" si="6"/>
        <v>0.998</v>
      </c>
    </row>
    <row r="61" spans="1:33" s="137" customFormat="1" ht="65.25" customHeight="1" x14ac:dyDescent="0.25">
      <c r="A61" s="130">
        <f t="shared" si="7"/>
        <v>13</v>
      </c>
      <c r="B61" s="139" t="s">
        <v>320</v>
      </c>
      <c r="C61" s="139"/>
      <c r="D61" s="139"/>
      <c r="E61" s="139"/>
      <c r="F61" s="139"/>
      <c r="G61" s="140">
        <v>3.0230000000000001</v>
      </c>
      <c r="H61" s="141"/>
      <c r="I61" s="141"/>
      <c r="J61" s="141"/>
      <c r="K61" s="141"/>
      <c r="L61" s="141"/>
      <c r="M61" s="141"/>
      <c r="N61" s="141"/>
      <c r="O61" s="141"/>
      <c r="P61" s="142">
        <v>0</v>
      </c>
      <c r="Q61" s="142">
        <v>0</v>
      </c>
      <c r="R61" s="142">
        <v>0</v>
      </c>
      <c r="S61" s="142">
        <v>0</v>
      </c>
      <c r="T61" s="142">
        <v>0</v>
      </c>
      <c r="U61" s="143">
        <v>3.5670000000000002</v>
      </c>
      <c r="W61" s="55"/>
      <c r="X61" s="55"/>
      <c r="Y61" s="55"/>
      <c r="Z61" s="55"/>
      <c r="AB61" s="135"/>
      <c r="AC61" s="136"/>
      <c r="AD61" s="135"/>
      <c r="AE61" s="136"/>
      <c r="AG61" s="143">
        <f t="shared" si="6"/>
        <v>3.5670000000000002</v>
      </c>
    </row>
    <row r="62" spans="1:33" s="137" customFormat="1" ht="16.5" customHeight="1" x14ac:dyDescent="0.25">
      <c r="A62" s="130">
        <f t="shared" si="7"/>
        <v>14</v>
      </c>
      <c r="B62" s="139" t="s">
        <v>302</v>
      </c>
      <c r="C62" s="139"/>
      <c r="D62" s="139"/>
      <c r="E62" s="139"/>
      <c r="F62" s="139"/>
      <c r="G62" s="140">
        <v>1.0609999999999999</v>
      </c>
      <c r="H62" s="141"/>
      <c r="I62" s="141"/>
      <c r="J62" s="141"/>
      <c r="K62" s="141"/>
      <c r="L62" s="141"/>
      <c r="M62" s="141"/>
      <c r="N62" s="141"/>
      <c r="O62" s="141"/>
      <c r="P62" s="142">
        <v>0</v>
      </c>
      <c r="Q62" s="142">
        <v>0</v>
      </c>
      <c r="R62" s="142">
        <v>0</v>
      </c>
      <c r="S62" s="142">
        <v>0</v>
      </c>
      <c r="T62" s="142">
        <v>0</v>
      </c>
      <c r="U62" s="143">
        <v>1.252</v>
      </c>
      <c r="W62" s="55"/>
      <c r="X62" s="55"/>
      <c r="Y62" s="55"/>
      <c r="Z62" s="55"/>
      <c r="AB62" s="135"/>
      <c r="AC62" s="136"/>
      <c r="AD62" s="135"/>
      <c r="AE62" s="136"/>
      <c r="AG62" s="143">
        <f t="shared" si="6"/>
        <v>1.252</v>
      </c>
    </row>
    <row r="63" spans="1:33" x14ac:dyDescent="0.25">
      <c r="A63" s="82"/>
      <c r="B63" s="62" t="s">
        <v>85</v>
      </c>
      <c r="C63" s="62"/>
      <c r="D63" s="62"/>
      <c r="E63" s="62"/>
      <c r="F63" s="62"/>
      <c r="G63" s="98">
        <f>SUM(G49:G62)</f>
        <v>14.09</v>
      </c>
      <c r="H63" s="62"/>
      <c r="I63" s="62"/>
      <c r="J63" s="62"/>
      <c r="K63" s="62"/>
      <c r="L63" s="62"/>
      <c r="M63" s="62"/>
      <c r="N63" s="62"/>
      <c r="O63" s="62"/>
      <c r="P63" s="65">
        <f t="shared" ref="P63:U63" si="8">SUM(P49:P62)</f>
        <v>0</v>
      </c>
      <c r="Q63" s="65">
        <f t="shared" si="8"/>
        <v>0</v>
      </c>
      <c r="R63" s="65">
        <f t="shared" si="8"/>
        <v>0</v>
      </c>
      <c r="S63" s="65">
        <f t="shared" si="8"/>
        <v>4.3599999999999994</v>
      </c>
      <c r="T63" s="65">
        <f t="shared" si="8"/>
        <v>1.96</v>
      </c>
      <c r="U63" s="65">
        <f t="shared" si="8"/>
        <v>9.1319999999999997</v>
      </c>
      <c r="AB63" s="243">
        <f>SUM(AB49:AC57)</f>
        <v>1.3360000000000001</v>
      </c>
      <c r="AC63" s="244"/>
      <c r="AD63" s="243">
        <f>SUM(AD49:AE57)</f>
        <v>0</v>
      </c>
      <c r="AE63" s="244"/>
      <c r="AG63" s="65">
        <f>SUM(AG49:AG62)</f>
        <v>15.452</v>
      </c>
    </row>
    <row r="64" spans="1:33" ht="15.75" customHeight="1" x14ac:dyDescent="0.25">
      <c r="A64" s="212" t="s">
        <v>118</v>
      </c>
      <c r="B64" s="213"/>
      <c r="C64" s="213"/>
      <c r="D64" s="213"/>
      <c r="E64" s="213"/>
      <c r="F64" s="213"/>
      <c r="G64" s="213"/>
      <c r="H64" s="213"/>
      <c r="I64" s="213"/>
      <c r="J64" s="213"/>
      <c r="K64" s="213"/>
      <c r="L64" s="213"/>
      <c r="M64" s="213"/>
      <c r="N64" s="213"/>
      <c r="O64" s="213"/>
      <c r="P64" s="213"/>
      <c r="Q64" s="213"/>
      <c r="R64" s="213"/>
      <c r="S64" s="213"/>
      <c r="T64" s="213"/>
      <c r="U64" s="213"/>
      <c r="V64" s="213"/>
      <c r="W64" s="213"/>
      <c r="X64" s="213"/>
      <c r="Y64" s="213"/>
      <c r="Z64" s="213"/>
      <c r="AA64" s="213"/>
      <c r="AB64" s="213"/>
      <c r="AC64" s="213"/>
      <c r="AD64" s="213"/>
      <c r="AE64" s="213"/>
      <c r="AF64" s="213"/>
      <c r="AG64" s="214"/>
    </row>
    <row r="65" spans="1:33" ht="107.25" customHeight="1" x14ac:dyDescent="0.25">
      <c r="A65" s="80">
        <v>1</v>
      </c>
      <c r="B65" s="69" t="s">
        <v>120</v>
      </c>
      <c r="C65" s="70"/>
      <c r="D65" s="69"/>
      <c r="E65" s="69"/>
      <c r="F65" s="69"/>
      <c r="G65" s="100">
        <v>21.675999999999998</v>
      </c>
      <c r="H65" s="69"/>
      <c r="I65" s="69"/>
      <c r="J65" s="69"/>
      <c r="K65" s="69">
        <v>0.1</v>
      </c>
      <c r="L65" s="69">
        <v>0.1</v>
      </c>
      <c r="M65" s="69"/>
      <c r="N65" s="69"/>
      <c r="O65" s="69">
        <v>0.1</v>
      </c>
      <c r="P65" s="68">
        <f>W65*1.18</f>
        <v>0</v>
      </c>
      <c r="Q65" s="68">
        <f t="shared" ref="Q65:R65" si="9">X65*1.18</f>
        <v>0</v>
      </c>
      <c r="R65" s="68">
        <f t="shared" si="9"/>
        <v>0</v>
      </c>
      <c r="S65" s="59">
        <v>25.581</v>
      </c>
      <c r="T65" s="68">
        <v>0</v>
      </c>
      <c r="U65" s="68">
        <v>0</v>
      </c>
      <c r="W65" s="71"/>
      <c r="X65" s="71"/>
      <c r="Y65" s="71"/>
      <c r="Z65" s="71">
        <v>24.312999999999999</v>
      </c>
      <c r="AG65" s="59">
        <f>SUM(P65:U65)</f>
        <v>25.581</v>
      </c>
    </row>
    <row r="66" spans="1:33" x14ac:dyDescent="0.25">
      <c r="A66" s="85"/>
      <c r="B66" s="51" t="s">
        <v>85</v>
      </c>
      <c r="C66" s="51"/>
      <c r="D66" s="51"/>
      <c r="E66" s="51"/>
      <c r="F66" s="51"/>
      <c r="G66" s="101">
        <f>G65</f>
        <v>21.675999999999998</v>
      </c>
      <c r="H66" s="51"/>
      <c r="I66" s="51"/>
      <c r="J66" s="51"/>
      <c r="K66" s="51"/>
      <c r="L66" s="51"/>
      <c r="M66" s="51"/>
      <c r="N66" s="51"/>
      <c r="O66" s="51"/>
      <c r="P66" s="24">
        <f t="shared" ref="P66:U66" si="10">P65</f>
        <v>0</v>
      </c>
      <c r="Q66" s="24">
        <f t="shared" si="10"/>
        <v>0</v>
      </c>
      <c r="R66" s="24">
        <f t="shared" si="10"/>
        <v>0</v>
      </c>
      <c r="S66" s="24">
        <f t="shared" si="10"/>
        <v>25.581</v>
      </c>
      <c r="T66" s="24">
        <f t="shared" si="10"/>
        <v>0</v>
      </c>
      <c r="U66" s="24">
        <f t="shared" si="10"/>
        <v>0</v>
      </c>
      <c r="AG66" s="24">
        <f>AG65</f>
        <v>25.581</v>
      </c>
    </row>
    <row r="67" spans="1:33" x14ac:dyDescent="0.25">
      <c r="A67" s="211" t="s">
        <v>123</v>
      </c>
      <c r="B67" s="245"/>
      <c r="C67" s="245"/>
      <c r="D67" s="245"/>
      <c r="E67" s="245"/>
      <c r="F67" s="245"/>
      <c r="G67" s="245"/>
      <c r="H67" s="245"/>
      <c r="I67" s="245"/>
      <c r="J67" s="245"/>
      <c r="K67" s="245"/>
      <c r="L67" s="245"/>
      <c r="M67" s="245"/>
      <c r="N67" s="245"/>
      <c r="O67" s="245"/>
      <c r="P67" s="245"/>
      <c r="Q67" s="245"/>
      <c r="R67" s="245"/>
      <c r="S67" s="245"/>
      <c r="T67" s="245"/>
      <c r="U67" s="245"/>
    </row>
    <row r="68" spans="1:33" ht="38.25" x14ac:dyDescent="0.25">
      <c r="A68" s="81">
        <v>1</v>
      </c>
      <c r="B68" s="37" t="s">
        <v>303</v>
      </c>
      <c r="C68" s="37"/>
      <c r="D68" s="37"/>
      <c r="E68" s="37"/>
      <c r="F68" s="37"/>
      <c r="G68" s="79" t="s">
        <v>323</v>
      </c>
      <c r="H68" s="37"/>
      <c r="I68" s="37"/>
      <c r="J68" s="37"/>
      <c r="K68" s="37"/>
      <c r="L68" s="37"/>
      <c r="M68" s="37"/>
      <c r="N68" s="37"/>
      <c r="O68" s="37"/>
      <c r="P68" s="49">
        <f>W68*1.18</f>
        <v>0</v>
      </c>
      <c r="Q68" s="49">
        <f t="shared" ref="Q68:S68" si="11">X68*1.18</f>
        <v>0</v>
      </c>
      <c r="R68" s="49">
        <f t="shared" si="11"/>
        <v>0</v>
      </c>
      <c r="S68" s="49">
        <f t="shared" si="11"/>
        <v>0</v>
      </c>
      <c r="T68" s="49">
        <v>0</v>
      </c>
      <c r="U68" s="22">
        <v>0.77600000000000002</v>
      </c>
      <c r="AB68" s="225"/>
      <c r="AC68" s="226"/>
      <c r="AD68" s="225">
        <v>1.478</v>
      </c>
      <c r="AE68" s="226"/>
      <c r="AG68" s="22">
        <v>0.77600000000000002</v>
      </c>
    </row>
    <row r="69" spans="1:33" x14ac:dyDescent="0.25">
      <c r="A69" s="82"/>
      <c r="B69" s="62" t="s">
        <v>85</v>
      </c>
      <c r="C69" s="62"/>
      <c r="D69" s="62"/>
      <c r="E69" s="62"/>
      <c r="F69" s="62"/>
      <c r="G69" s="99" t="str">
        <f>G68</f>
        <v>0,658</v>
      </c>
      <c r="H69" s="62"/>
      <c r="I69" s="62"/>
      <c r="J69" s="62"/>
      <c r="K69" s="62"/>
      <c r="L69" s="62"/>
      <c r="M69" s="62"/>
      <c r="N69" s="62"/>
      <c r="O69" s="62"/>
      <c r="P69" s="65">
        <f t="shared" ref="P69:U69" si="12">P68</f>
        <v>0</v>
      </c>
      <c r="Q69" s="65">
        <f t="shared" si="12"/>
        <v>0</v>
      </c>
      <c r="R69" s="65">
        <f t="shared" si="12"/>
        <v>0</v>
      </c>
      <c r="S69" s="65">
        <f t="shared" si="12"/>
        <v>0</v>
      </c>
      <c r="T69" s="65">
        <f t="shared" si="12"/>
        <v>0</v>
      </c>
      <c r="U69" s="65">
        <f t="shared" si="12"/>
        <v>0.77600000000000002</v>
      </c>
      <c r="AB69" s="243">
        <f t="shared" ref="AB69" si="13">AB68</f>
        <v>0</v>
      </c>
      <c r="AC69" s="244"/>
      <c r="AD69" s="243">
        <f t="shared" ref="AD69" si="14">AD68</f>
        <v>1.478</v>
      </c>
      <c r="AE69" s="244"/>
      <c r="AG69" s="65">
        <f>AG68</f>
        <v>0.77600000000000002</v>
      </c>
    </row>
    <row r="70" spans="1:33" ht="15.75" customHeight="1" x14ac:dyDescent="0.25">
      <c r="A70" s="211" t="s">
        <v>189</v>
      </c>
      <c r="B70" s="211"/>
      <c r="C70" s="211"/>
      <c r="D70" s="211"/>
      <c r="E70" s="211"/>
      <c r="F70" s="211"/>
      <c r="G70" s="211"/>
      <c r="H70" s="211"/>
      <c r="I70" s="211"/>
      <c r="J70" s="211"/>
      <c r="K70" s="211"/>
      <c r="L70" s="211"/>
      <c r="M70" s="211"/>
      <c r="N70" s="211"/>
      <c r="O70" s="211"/>
      <c r="P70" s="211"/>
      <c r="Q70" s="211"/>
      <c r="R70" s="211"/>
      <c r="S70" s="211"/>
      <c r="T70" s="211"/>
      <c r="U70" s="211"/>
      <c r="V70" s="211"/>
      <c r="W70" s="211"/>
      <c r="X70" s="211"/>
      <c r="Y70" s="211"/>
      <c r="Z70" s="211"/>
      <c r="AA70" s="211"/>
      <c r="AB70" s="211"/>
      <c r="AC70" s="211"/>
      <c r="AD70" s="211"/>
      <c r="AE70" s="211"/>
      <c r="AF70" s="211"/>
      <c r="AG70" s="211"/>
    </row>
    <row r="71" spans="1:33" ht="63.75" x14ac:dyDescent="0.25">
      <c r="A71" s="80">
        <v>1</v>
      </c>
      <c r="B71" s="66" t="s">
        <v>129</v>
      </c>
      <c r="C71" s="67"/>
      <c r="D71" s="66"/>
      <c r="E71" s="67"/>
      <c r="F71" s="66"/>
      <c r="G71" s="67" t="s">
        <v>219</v>
      </c>
      <c r="H71" s="66"/>
      <c r="I71" s="66" t="s">
        <v>217</v>
      </c>
      <c r="J71" s="66"/>
      <c r="K71" s="66"/>
      <c r="L71" s="66" t="s">
        <v>217</v>
      </c>
      <c r="M71" s="66"/>
      <c r="N71" s="66"/>
      <c r="O71" s="66" t="s">
        <v>217</v>
      </c>
      <c r="P71" s="68">
        <f t="shared" ref="P71:S99" si="15">W71*1.18</f>
        <v>0</v>
      </c>
      <c r="Q71" s="59">
        <v>5.5E-2</v>
      </c>
      <c r="R71" s="68">
        <f t="shared" si="15"/>
        <v>0</v>
      </c>
      <c r="S71" s="68">
        <f t="shared" si="15"/>
        <v>0</v>
      </c>
      <c r="T71" s="68">
        <v>0</v>
      </c>
      <c r="U71" s="68">
        <v>0</v>
      </c>
      <c r="W71" s="71"/>
      <c r="X71" s="71">
        <v>6.2E-2</v>
      </c>
      <c r="Y71" s="71"/>
      <c r="Z71" s="71"/>
      <c r="AB71" s="246"/>
      <c r="AC71" s="247"/>
      <c r="AD71" s="246"/>
      <c r="AE71" s="247"/>
      <c r="AG71" s="59">
        <f>SUM(P71:U71)</f>
        <v>5.5E-2</v>
      </c>
    </row>
    <row r="72" spans="1:33" ht="38.25" x14ac:dyDescent="0.25">
      <c r="A72" s="81">
        <f>A71+1</f>
        <v>2</v>
      </c>
      <c r="B72" s="26" t="s">
        <v>131</v>
      </c>
      <c r="C72" s="50"/>
      <c r="D72" s="50"/>
      <c r="E72" s="26"/>
      <c r="F72" s="26"/>
      <c r="G72" s="50" t="s">
        <v>220</v>
      </c>
      <c r="H72" s="66" t="s">
        <v>217</v>
      </c>
      <c r="I72" s="26"/>
      <c r="J72" s="26"/>
      <c r="K72" s="26"/>
      <c r="L72" s="66" t="s">
        <v>217</v>
      </c>
      <c r="M72" s="26"/>
      <c r="N72" s="26"/>
      <c r="O72" s="66" t="s">
        <v>217</v>
      </c>
      <c r="P72" s="22">
        <v>1.036</v>
      </c>
      <c r="Q72" s="23">
        <f t="shared" si="15"/>
        <v>0</v>
      </c>
      <c r="R72" s="23">
        <f t="shared" si="15"/>
        <v>0</v>
      </c>
      <c r="S72" s="23">
        <f t="shared" si="15"/>
        <v>0</v>
      </c>
      <c r="T72" s="23">
        <v>0</v>
      </c>
      <c r="U72" s="23">
        <v>0</v>
      </c>
      <c r="W72" s="38">
        <v>1.0469999999999999</v>
      </c>
      <c r="X72" s="38"/>
      <c r="Y72" s="38"/>
      <c r="Z72" s="38"/>
      <c r="AB72" s="225"/>
      <c r="AC72" s="226"/>
      <c r="AD72" s="225"/>
      <c r="AE72" s="226"/>
      <c r="AG72" s="59">
        <f t="shared" ref="AG72:AG99" si="16">SUM(P72:U72)</f>
        <v>1.036</v>
      </c>
    </row>
    <row r="73" spans="1:33" ht="51" x14ac:dyDescent="0.25">
      <c r="A73" s="106">
        <f t="shared" ref="A73:A80" si="17">A72+1</f>
        <v>3</v>
      </c>
      <c r="B73" s="26" t="s">
        <v>133</v>
      </c>
      <c r="C73" s="50"/>
      <c r="D73" s="26"/>
      <c r="E73" s="50"/>
      <c r="F73" s="26"/>
      <c r="G73" s="50" t="s">
        <v>221</v>
      </c>
      <c r="H73" s="26"/>
      <c r="I73" s="66" t="s">
        <v>217</v>
      </c>
      <c r="J73" s="26"/>
      <c r="K73" s="26"/>
      <c r="L73" s="66" t="s">
        <v>217</v>
      </c>
      <c r="M73" s="26"/>
      <c r="N73" s="26"/>
      <c r="O73" s="66" t="s">
        <v>217</v>
      </c>
      <c r="P73" s="23">
        <f t="shared" si="15"/>
        <v>0</v>
      </c>
      <c r="Q73" s="22">
        <v>1.194</v>
      </c>
      <c r="R73" s="23">
        <f t="shared" si="15"/>
        <v>0</v>
      </c>
      <c r="S73" s="23">
        <f t="shared" si="15"/>
        <v>0</v>
      </c>
      <c r="T73" s="23">
        <v>0</v>
      </c>
      <c r="U73" s="23">
        <v>0</v>
      </c>
      <c r="W73" s="38"/>
      <c r="X73" s="38">
        <v>1.0720000000000001</v>
      </c>
      <c r="Y73" s="38"/>
      <c r="Z73" s="38"/>
      <c r="AB73" s="225"/>
      <c r="AC73" s="226"/>
      <c r="AD73" s="225"/>
      <c r="AE73" s="226"/>
      <c r="AG73" s="59">
        <f t="shared" si="16"/>
        <v>1.194</v>
      </c>
    </row>
    <row r="74" spans="1:33" x14ac:dyDescent="0.25">
      <c r="A74" s="106">
        <f t="shared" si="17"/>
        <v>4</v>
      </c>
      <c r="B74" s="26" t="s">
        <v>135</v>
      </c>
      <c r="C74" s="50"/>
      <c r="D74" s="26"/>
      <c r="E74" s="50"/>
      <c r="F74" s="26"/>
      <c r="G74" s="50" t="s">
        <v>222</v>
      </c>
      <c r="H74" s="26"/>
      <c r="I74" s="66" t="s">
        <v>217</v>
      </c>
      <c r="J74" s="26"/>
      <c r="K74" s="26"/>
      <c r="L74" s="66" t="s">
        <v>217</v>
      </c>
      <c r="M74" s="26"/>
      <c r="N74" s="26"/>
      <c r="O74" s="66" t="s">
        <v>217</v>
      </c>
      <c r="P74" s="23">
        <f t="shared" si="15"/>
        <v>0</v>
      </c>
      <c r="Q74" s="22">
        <v>2.7469999999999999</v>
      </c>
      <c r="R74" s="23">
        <f t="shared" si="15"/>
        <v>0</v>
      </c>
      <c r="S74" s="23">
        <f t="shared" si="15"/>
        <v>0</v>
      </c>
      <c r="T74" s="23">
        <v>0</v>
      </c>
      <c r="U74" s="23">
        <v>0</v>
      </c>
      <c r="W74" s="38"/>
      <c r="X74" s="38">
        <v>2.0329999999999999</v>
      </c>
      <c r="Y74" s="38"/>
      <c r="Z74" s="38"/>
      <c r="AB74" s="225"/>
      <c r="AC74" s="226"/>
      <c r="AD74" s="225"/>
      <c r="AE74" s="226"/>
      <c r="AG74" s="59">
        <f t="shared" si="16"/>
        <v>2.7469999999999999</v>
      </c>
    </row>
    <row r="75" spans="1:33" ht="25.5" x14ac:dyDescent="0.25">
      <c r="A75" s="106">
        <f t="shared" si="17"/>
        <v>5</v>
      </c>
      <c r="B75" s="26" t="s">
        <v>211</v>
      </c>
      <c r="C75" s="50"/>
      <c r="D75" s="26"/>
      <c r="E75" s="50"/>
      <c r="F75" s="26"/>
      <c r="G75" s="50" t="s">
        <v>230</v>
      </c>
      <c r="H75" s="26"/>
      <c r="I75" s="66"/>
      <c r="J75" s="26"/>
      <c r="K75" s="66" t="s">
        <v>217</v>
      </c>
      <c r="L75" s="66"/>
      <c r="M75" s="26"/>
      <c r="N75" s="26"/>
      <c r="O75" s="66" t="s">
        <v>217</v>
      </c>
      <c r="P75" s="23">
        <v>0</v>
      </c>
      <c r="Q75" s="23">
        <v>0</v>
      </c>
      <c r="R75" s="23">
        <v>0</v>
      </c>
      <c r="S75" s="22">
        <v>1.37</v>
      </c>
      <c r="T75" s="23">
        <v>0</v>
      </c>
      <c r="U75" s="23">
        <v>0</v>
      </c>
      <c r="W75" s="38"/>
      <c r="X75" s="38"/>
      <c r="Y75" s="38"/>
      <c r="Z75" s="38"/>
      <c r="AB75" s="86"/>
      <c r="AC75" s="87"/>
      <c r="AD75" s="86"/>
      <c r="AE75" s="87"/>
      <c r="AG75" s="59">
        <f t="shared" si="16"/>
        <v>1.37</v>
      </c>
    </row>
    <row r="76" spans="1:33" x14ac:dyDescent="0.25">
      <c r="A76" s="106">
        <f t="shared" si="17"/>
        <v>6</v>
      </c>
      <c r="B76" s="26" t="s">
        <v>210</v>
      </c>
      <c r="C76" s="50"/>
      <c r="D76" s="26"/>
      <c r="E76" s="50"/>
      <c r="F76" s="26"/>
      <c r="G76" s="50" t="s">
        <v>231</v>
      </c>
      <c r="H76" s="26"/>
      <c r="I76" s="66"/>
      <c r="J76" s="26"/>
      <c r="K76" s="66" t="s">
        <v>217</v>
      </c>
      <c r="L76" s="66"/>
      <c r="M76" s="26"/>
      <c r="N76" s="26"/>
      <c r="O76" s="66" t="s">
        <v>217</v>
      </c>
      <c r="P76" s="23">
        <v>0</v>
      </c>
      <c r="Q76" s="23">
        <v>0</v>
      </c>
      <c r="R76" s="23">
        <v>0</v>
      </c>
      <c r="S76" s="22">
        <v>0.45</v>
      </c>
      <c r="T76" s="23">
        <v>0</v>
      </c>
      <c r="U76" s="23">
        <v>0</v>
      </c>
      <c r="W76" s="38"/>
      <c r="X76" s="38"/>
      <c r="Y76" s="38"/>
      <c r="Z76" s="38"/>
      <c r="AB76" s="86"/>
      <c r="AC76" s="87"/>
      <c r="AD76" s="86"/>
      <c r="AE76" s="87"/>
      <c r="AG76" s="59">
        <f t="shared" si="16"/>
        <v>0.45</v>
      </c>
    </row>
    <row r="77" spans="1:33" ht="25.5" x14ac:dyDescent="0.25">
      <c r="A77" s="106">
        <f t="shared" si="17"/>
        <v>7</v>
      </c>
      <c r="B77" s="26" t="s">
        <v>137</v>
      </c>
      <c r="C77" s="50"/>
      <c r="D77" s="26"/>
      <c r="E77" s="50"/>
      <c r="F77" s="26"/>
      <c r="G77" s="50" t="s">
        <v>223</v>
      </c>
      <c r="H77" s="26"/>
      <c r="I77" s="66" t="s">
        <v>217</v>
      </c>
      <c r="J77" s="26"/>
      <c r="K77" s="26"/>
      <c r="L77" s="66" t="s">
        <v>217</v>
      </c>
      <c r="M77" s="26"/>
      <c r="N77" s="26"/>
      <c r="O77" s="66" t="s">
        <v>217</v>
      </c>
      <c r="P77" s="23">
        <f t="shared" si="15"/>
        <v>0</v>
      </c>
      <c r="Q77" s="22">
        <v>1.5169999999999999</v>
      </c>
      <c r="R77" s="23">
        <f t="shared" si="15"/>
        <v>0</v>
      </c>
      <c r="S77" s="23">
        <f t="shared" si="15"/>
        <v>0</v>
      </c>
      <c r="T77" s="23">
        <v>0</v>
      </c>
      <c r="U77" s="23">
        <v>0</v>
      </c>
      <c r="W77" s="38"/>
      <c r="X77" s="38">
        <v>1.2709999999999999</v>
      </c>
      <c r="Y77" s="38"/>
      <c r="Z77" s="38"/>
      <c r="AB77" s="225"/>
      <c r="AC77" s="226"/>
      <c r="AD77" s="225"/>
      <c r="AE77" s="226"/>
      <c r="AG77" s="59">
        <f t="shared" si="16"/>
        <v>1.5169999999999999</v>
      </c>
    </row>
    <row r="78" spans="1:33" ht="38.25" x14ac:dyDescent="0.25">
      <c r="A78" s="106">
        <f t="shared" si="17"/>
        <v>8</v>
      </c>
      <c r="B78" s="26" t="s">
        <v>139</v>
      </c>
      <c r="C78" s="26"/>
      <c r="D78" s="26"/>
      <c r="E78" s="26"/>
      <c r="F78" s="26"/>
      <c r="G78" s="50" t="s">
        <v>269</v>
      </c>
      <c r="H78" s="50"/>
      <c r="I78" s="50"/>
      <c r="J78" s="50"/>
      <c r="K78" s="50"/>
      <c r="L78" s="50"/>
      <c r="M78" s="66" t="s">
        <v>217</v>
      </c>
      <c r="N78" s="50"/>
      <c r="O78" s="66" t="s">
        <v>217</v>
      </c>
      <c r="P78" s="23">
        <f t="shared" si="15"/>
        <v>0</v>
      </c>
      <c r="Q78" s="23">
        <f t="shared" si="15"/>
        <v>0</v>
      </c>
      <c r="R78" s="23">
        <f t="shared" si="15"/>
        <v>0</v>
      </c>
      <c r="S78" s="23">
        <f t="shared" si="15"/>
        <v>0</v>
      </c>
      <c r="T78" s="22">
        <v>0.55600000000000005</v>
      </c>
      <c r="U78" s="23">
        <v>0</v>
      </c>
      <c r="W78" s="38"/>
      <c r="X78" s="38"/>
      <c r="Y78" s="38"/>
      <c r="Z78" s="38"/>
      <c r="AB78" s="225">
        <v>0.56499999999999995</v>
      </c>
      <c r="AC78" s="226"/>
      <c r="AD78" s="225"/>
      <c r="AE78" s="226"/>
      <c r="AG78" s="59">
        <f t="shared" si="16"/>
        <v>0.55600000000000005</v>
      </c>
    </row>
    <row r="79" spans="1:33" ht="25.5" x14ac:dyDescent="0.25">
      <c r="A79" s="116">
        <f t="shared" si="17"/>
        <v>9</v>
      </c>
      <c r="B79" s="26" t="s">
        <v>252</v>
      </c>
      <c r="C79" s="26"/>
      <c r="D79" s="26"/>
      <c r="E79" s="26"/>
      <c r="F79" s="26"/>
      <c r="G79" s="50" t="s">
        <v>270</v>
      </c>
      <c r="H79" s="50"/>
      <c r="I79" s="50"/>
      <c r="J79" s="50"/>
      <c r="K79" s="50"/>
      <c r="L79" s="50"/>
      <c r="M79" s="66"/>
      <c r="N79" s="50"/>
      <c r="O79" s="66" t="s">
        <v>217</v>
      </c>
      <c r="P79" s="23">
        <v>0</v>
      </c>
      <c r="Q79" s="23">
        <v>0</v>
      </c>
      <c r="R79" s="23">
        <v>0</v>
      </c>
      <c r="S79" s="23">
        <v>0</v>
      </c>
      <c r="T79" s="22">
        <v>4.6660000000000004</v>
      </c>
      <c r="U79" s="23">
        <v>0</v>
      </c>
      <c r="W79" s="38"/>
      <c r="X79" s="38"/>
      <c r="Y79" s="38"/>
      <c r="Z79" s="38"/>
      <c r="AB79" s="117"/>
      <c r="AC79" s="118"/>
      <c r="AD79" s="117"/>
      <c r="AE79" s="118"/>
      <c r="AG79" s="59">
        <f t="shared" si="16"/>
        <v>4.6660000000000004</v>
      </c>
    </row>
    <row r="80" spans="1:33" s="137" customFormat="1" ht="38.25" x14ac:dyDescent="0.25">
      <c r="A80" s="130">
        <f t="shared" si="17"/>
        <v>10</v>
      </c>
      <c r="B80" s="26" t="s">
        <v>282</v>
      </c>
      <c r="C80" s="26"/>
      <c r="D80" s="26"/>
      <c r="E80" s="26"/>
      <c r="F80" s="26"/>
      <c r="G80" s="50" t="s">
        <v>287</v>
      </c>
      <c r="H80" s="50"/>
      <c r="I80" s="50"/>
      <c r="J80" s="50"/>
      <c r="K80" s="50"/>
      <c r="L80" s="50"/>
      <c r="M80" s="66"/>
      <c r="N80" s="50"/>
      <c r="O80" s="66" t="s">
        <v>217</v>
      </c>
      <c r="P80" s="23">
        <v>0</v>
      </c>
      <c r="Q80" s="23">
        <v>0</v>
      </c>
      <c r="R80" s="23">
        <v>0</v>
      </c>
      <c r="S80" s="23">
        <v>0</v>
      </c>
      <c r="T80" s="22">
        <v>0.48699999999999999</v>
      </c>
      <c r="U80" s="23">
        <v>0</v>
      </c>
      <c r="W80" s="38"/>
      <c r="X80" s="38"/>
      <c r="Y80" s="38"/>
      <c r="Z80" s="38"/>
      <c r="AB80" s="133"/>
      <c r="AC80" s="134"/>
      <c r="AD80" s="133"/>
      <c r="AE80" s="134"/>
      <c r="AG80" s="59">
        <f t="shared" si="16"/>
        <v>0.48699999999999999</v>
      </c>
    </row>
    <row r="81" spans="1:33" s="137" customFormat="1" ht="38.25" x14ac:dyDescent="0.25">
      <c r="A81" s="130">
        <v>11</v>
      </c>
      <c r="B81" s="26" t="s">
        <v>282</v>
      </c>
      <c r="C81" s="26"/>
      <c r="D81" s="26"/>
      <c r="E81" s="26"/>
      <c r="F81" s="26"/>
      <c r="G81" s="50" t="s">
        <v>288</v>
      </c>
      <c r="H81" s="50"/>
      <c r="I81" s="50"/>
      <c r="J81" s="50"/>
      <c r="K81" s="50"/>
      <c r="L81" s="50"/>
      <c r="M81" s="66"/>
      <c r="N81" s="50"/>
      <c r="O81" s="66" t="s">
        <v>217</v>
      </c>
      <c r="P81" s="23">
        <v>0</v>
      </c>
      <c r="Q81" s="23">
        <v>0</v>
      </c>
      <c r="R81" s="23">
        <v>0</v>
      </c>
      <c r="S81" s="23">
        <v>0</v>
      </c>
      <c r="T81" s="22">
        <v>0.46500000000000002</v>
      </c>
      <c r="U81" s="23">
        <v>0</v>
      </c>
      <c r="V81" s="23">
        <v>0</v>
      </c>
      <c r="W81" s="23">
        <v>0</v>
      </c>
      <c r="X81" s="23">
        <v>0</v>
      </c>
      <c r="Y81" s="38"/>
      <c r="Z81" s="38"/>
      <c r="AB81" s="133"/>
      <c r="AC81" s="134"/>
      <c r="AD81" s="133"/>
      <c r="AE81" s="134"/>
      <c r="AG81" s="59">
        <f t="shared" si="16"/>
        <v>0.46500000000000002</v>
      </c>
    </row>
    <row r="82" spans="1:33" s="137" customFormat="1" ht="38.25" x14ac:dyDescent="0.25">
      <c r="A82" s="130">
        <f>A81+1</f>
        <v>12</v>
      </c>
      <c r="B82" s="26" t="s">
        <v>284</v>
      </c>
      <c r="C82" s="26"/>
      <c r="D82" s="26"/>
      <c r="E82" s="26"/>
      <c r="F82" s="26"/>
      <c r="G82" s="50" t="s">
        <v>289</v>
      </c>
      <c r="H82" s="50"/>
      <c r="I82" s="50"/>
      <c r="J82" s="50"/>
      <c r="K82" s="50"/>
      <c r="L82" s="50"/>
      <c r="M82" s="66"/>
      <c r="N82" s="50"/>
      <c r="O82" s="66" t="s">
        <v>217</v>
      </c>
      <c r="P82" s="23">
        <v>0</v>
      </c>
      <c r="Q82" s="23">
        <v>0</v>
      </c>
      <c r="R82" s="23">
        <v>0</v>
      </c>
      <c r="S82" s="23">
        <v>0</v>
      </c>
      <c r="T82" s="22">
        <v>0.22700000000000001</v>
      </c>
      <c r="U82" s="23">
        <v>0</v>
      </c>
      <c r="V82" s="23">
        <v>0</v>
      </c>
      <c r="W82" s="23">
        <v>0</v>
      </c>
      <c r="X82" s="23">
        <v>0</v>
      </c>
      <c r="Y82" s="38"/>
      <c r="Z82" s="38"/>
      <c r="AB82" s="133"/>
      <c r="AC82" s="134"/>
      <c r="AD82" s="133"/>
      <c r="AE82" s="134"/>
      <c r="AG82" s="59">
        <f t="shared" si="16"/>
        <v>0.22700000000000001</v>
      </c>
    </row>
    <row r="83" spans="1:33" ht="25.5" x14ac:dyDescent="0.25">
      <c r="A83" s="130">
        <f t="shared" ref="A83:A99" si="18">A82+1</f>
        <v>13</v>
      </c>
      <c r="B83" s="26" t="s">
        <v>143</v>
      </c>
      <c r="C83" s="50"/>
      <c r="D83" s="26"/>
      <c r="E83" s="50"/>
      <c r="F83" s="26"/>
      <c r="G83" s="50" t="s">
        <v>224</v>
      </c>
      <c r="H83" s="26"/>
      <c r="I83" s="66" t="s">
        <v>217</v>
      </c>
      <c r="J83" s="26"/>
      <c r="K83" s="26"/>
      <c r="L83" s="66" t="s">
        <v>217</v>
      </c>
      <c r="M83" s="26"/>
      <c r="N83" s="26"/>
      <c r="O83" s="66" t="s">
        <v>217</v>
      </c>
      <c r="P83" s="23">
        <f t="shared" si="15"/>
        <v>0</v>
      </c>
      <c r="Q83" s="22">
        <v>0.93200000000000005</v>
      </c>
      <c r="R83" s="23">
        <f t="shared" si="15"/>
        <v>0</v>
      </c>
      <c r="S83" s="23">
        <f t="shared" si="15"/>
        <v>0</v>
      </c>
      <c r="T83" s="23">
        <v>0</v>
      </c>
      <c r="U83" s="23">
        <v>0</v>
      </c>
      <c r="W83" s="38"/>
      <c r="X83" s="38">
        <v>0.84299999999999997</v>
      </c>
      <c r="Y83" s="38"/>
      <c r="Z83" s="38"/>
      <c r="AB83" s="225"/>
      <c r="AC83" s="226"/>
      <c r="AD83" s="225"/>
      <c r="AE83" s="226"/>
      <c r="AG83" s="59">
        <f t="shared" si="16"/>
        <v>0.93200000000000005</v>
      </c>
    </row>
    <row r="84" spans="1:33" x14ac:dyDescent="0.25">
      <c r="A84" s="130">
        <f t="shared" si="18"/>
        <v>14</v>
      </c>
      <c r="B84" s="26" t="s">
        <v>145</v>
      </c>
      <c r="C84" s="50"/>
      <c r="D84" s="26"/>
      <c r="E84" s="26"/>
      <c r="F84" s="50"/>
      <c r="G84" s="50" t="s">
        <v>225</v>
      </c>
      <c r="H84" s="26"/>
      <c r="I84" s="26"/>
      <c r="J84" s="66" t="s">
        <v>217</v>
      </c>
      <c r="K84" s="26"/>
      <c r="L84" s="66" t="s">
        <v>217</v>
      </c>
      <c r="M84" s="26"/>
      <c r="N84" s="26"/>
      <c r="O84" s="66" t="s">
        <v>217</v>
      </c>
      <c r="P84" s="23">
        <f t="shared" si="15"/>
        <v>0</v>
      </c>
      <c r="Q84" s="23">
        <f t="shared" si="15"/>
        <v>0</v>
      </c>
      <c r="R84" s="23">
        <v>0</v>
      </c>
      <c r="S84" s="22">
        <v>0.09</v>
      </c>
      <c r="T84" s="23">
        <v>0</v>
      </c>
      <c r="U84" s="23">
        <v>0</v>
      </c>
      <c r="W84" s="38"/>
      <c r="X84" s="38"/>
      <c r="Y84" s="38">
        <v>8.1000000000000003E-2</v>
      </c>
      <c r="Z84" s="38"/>
      <c r="AB84" s="225"/>
      <c r="AC84" s="226"/>
      <c r="AD84" s="225"/>
      <c r="AE84" s="226"/>
      <c r="AG84" s="59">
        <f t="shared" si="16"/>
        <v>0.09</v>
      </c>
    </row>
    <row r="85" spans="1:33" ht="25.5" x14ac:dyDescent="0.25">
      <c r="A85" s="130">
        <f t="shared" si="18"/>
        <v>15</v>
      </c>
      <c r="B85" s="26" t="s">
        <v>208</v>
      </c>
      <c r="C85" s="50"/>
      <c r="D85" s="26"/>
      <c r="E85" s="26"/>
      <c r="F85" s="50"/>
      <c r="G85" s="50" t="s">
        <v>232</v>
      </c>
      <c r="H85" s="26"/>
      <c r="I85" s="26"/>
      <c r="J85" s="66"/>
      <c r="K85" s="26"/>
      <c r="L85" s="66" t="s">
        <v>217</v>
      </c>
      <c r="M85" s="66"/>
      <c r="N85" s="26"/>
      <c r="O85" s="66" t="s">
        <v>217</v>
      </c>
      <c r="P85" s="23">
        <v>0</v>
      </c>
      <c r="Q85" s="23">
        <v>0</v>
      </c>
      <c r="R85" s="23">
        <v>0</v>
      </c>
      <c r="S85" s="22">
        <v>0.97599999999999998</v>
      </c>
      <c r="T85" s="23">
        <v>0</v>
      </c>
      <c r="U85" s="23">
        <v>0</v>
      </c>
      <c r="W85" s="38"/>
      <c r="X85" s="38"/>
      <c r="Y85" s="38"/>
      <c r="Z85" s="38"/>
      <c r="AB85" s="86"/>
      <c r="AC85" s="87"/>
      <c r="AD85" s="86"/>
      <c r="AE85" s="87"/>
      <c r="AG85" s="59">
        <f t="shared" si="16"/>
        <v>0.97599999999999998</v>
      </c>
    </row>
    <row r="86" spans="1:33" ht="25.5" x14ac:dyDescent="0.25">
      <c r="A86" s="130">
        <f t="shared" si="18"/>
        <v>16</v>
      </c>
      <c r="B86" s="26" t="s">
        <v>267</v>
      </c>
      <c r="C86" s="50"/>
      <c r="D86" s="26"/>
      <c r="E86" s="50"/>
      <c r="F86" s="26"/>
      <c r="G86" s="50" t="s">
        <v>218</v>
      </c>
      <c r="H86" s="26"/>
      <c r="I86" s="26"/>
      <c r="J86" s="26"/>
      <c r="K86" s="26"/>
      <c r="L86" s="26"/>
      <c r="M86" s="66" t="s">
        <v>217</v>
      </c>
      <c r="N86" s="26"/>
      <c r="O86" s="66" t="s">
        <v>217</v>
      </c>
      <c r="P86" s="23">
        <f t="shared" si="15"/>
        <v>0</v>
      </c>
      <c r="Q86" s="23">
        <v>0</v>
      </c>
      <c r="R86" s="23">
        <f t="shared" si="15"/>
        <v>0</v>
      </c>
      <c r="S86" s="23">
        <f t="shared" si="15"/>
        <v>0</v>
      </c>
      <c r="T86" s="22">
        <v>6.6000000000000003E-2</v>
      </c>
      <c r="U86" s="23">
        <v>0</v>
      </c>
      <c r="W86" s="38"/>
      <c r="X86" s="38"/>
      <c r="Y86" s="38"/>
      <c r="Z86" s="38"/>
      <c r="AB86" s="86"/>
      <c r="AC86" s="87"/>
      <c r="AD86" s="86"/>
      <c r="AE86" s="87"/>
      <c r="AG86" s="59">
        <f t="shared" si="16"/>
        <v>6.6000000000000003E-2</v>
      </c>
    </row>
    <row r="87" spans="1:33" ht="25.5" x14ac:dyDescent="0.25">
      <c r="A87" s="130">
        <f t="shared" si="18"/>
        <v>17</v>
      </c>
      <c r="B87" s="26" t="s">
        <v>237</v>
      </c>
      <c r="C87" s="50"/>
      <c r="D87" s="26"/>
      <c r="E87" s="50"/>
      <c r="F87" s="26"/>
      <c r="G87" s="50" t="s">
        <v>271</v>
      </c>
      <c r="H87" s="26"/>
      <c r="I87" s="26"/>
      <c r="J87" s="26"/>
      <c r="K87" s="66"/>
      <c r="L87" s="66"/>
      <c r="M87" s="66" t="s">
        <v>217</v>
      </c>
      <c r="N87" s="26"/>
      <c r="O87" s="66" t="s">
        <v>217</v>
      </c>
      <c r="P87" s="23">
        <v>0</v>
      </c>
      <c r="Q87" s="23">
        <v>0</v>
      </c>
      <c r="R87" s="23">
        <v>0</v>
      </c>
      <c r="S87" s="23">
        <v>0</v>
      </c>
      <c r="T87" s="22">
        <v>0.22800000000000001</v>
      </c>
      <c r="U87" s="23">
        <v>0</v>
      </c>
      <c r="W87" s="38"/>
      <c r="X87" s="38"/>
      <c r="Y87" s="38"/>
      <c r="Z87" s="38"/>
      <c r="AB87" s="95"/>
      <c r="AC87" s="96"/>
      <c r="AD87" s="95"/>
      <c r="AE87" s="96"/>
      <c r="AG87" s="59">
        <f t="shared" si="16"/>
        <v>0.22800000000000001</v>
      </c>
    </row>
    <row r="88" spans="1:33" ht="25.5" x14ac:dyDescent="0.25">
      <c r="A88" s="130">
        <f t="shared" si="18"/>
        <v>18</v>
      </c>
      <c r="B88" s="26" t="s">
        <v>149</v>
      </c>
      <c r="C88" s="50"/>
      <c r="D88" s="26"/>
      <c r="E88" s="26"/>
      <c r="F88" s="26"/>
      <c r="G88" s="50" t="s">
        <v>324</v>
      </c>
      <c r="H88" s="26"/>
      <c r="I88" s="26"/>
      <c r="J88" s="26"/>
      <c r="K88" s="66" t="s">
        <v>217</v>
      </c>
      <c r="L88" s="66" t="s">
        <v>217</v>
      </c>
      <c r="M88" s="26"/>
      <c r="N88" s="26"/>
      <c r="O88" s="66" t="s">
        <v>217</v>
      </c>
      <c r="P88" s="23">
        <f t="shared" si="15"/>
        <v>0</v>
      </c>
      <c r="Q88" s="22">
        <v>0.182</v>
      </c>
      <c r="R88" s="23">
        <f t="shared" si="15"/>
        <v>0</v>
      </c>
      <c r="S88" s="23">
        <v>0</v>
      </c>
      <c r="T88" s="23">
        <v>0</v>
      </c>
      <c r="U88" s="22">
        <v>0.193</v>
      </c>
      <c r="W88" s="38"/>
      <c r="X88" s="38"/>
      <c r="Y88" s="38"/>
      <c r="Z88" s="38">
        <v>0.124</v>
      </c>
      <c r="AB88" s="225"/>
      <c r="AC88" s="226"/>
      <c r="AD88" s="225"/>
      <c r="AE88" s="226"/>
      <c r="AG88" s="59">
        <f t="shared" si="16"/>
        <v>0.375</v>
      </c>
    </row>
    <row r="89" spans="1:33" ht="38.25" x14ac:dyDescent="0.25">
      <c r="A89" s="130">
        <f t="shared" si="18"/>
        <v>19</v>
      </c>
      <c r="B89" s="26" t="s">
        <v>151</v>
      </c>
      <c r="C89" s="50"/>
      <c r="D89" s="26"/>
      <c r="E89" s="26"/>
      <c r="F89" s="50"/>
      <c r="G89" s="50" t="s">
        <v>227</v>
      </c>
      <c r="H89" s="26"/>
      <c r="I89" s="26"/>
      <c r="J89" s="66" t="s">
        <v>217</v>
      </c>
      <c r="K89" s="26"/>
      <c r="L89" s="66" t="s">
        <v>217</v>
      </c>
      <c r="M89" s="26"/>
      <c r="N89" s="26"/>
      <c r="O89" s="66" t="s">
        <v>217</v>
      </c>
      <c r="P89" s="23">
        <f t="shared" si="15"/>
        <v>0</v>
      </c>
      <c r="Q89" s="22">
        <v>0.124</v>
      </c>
      <c r="R89" s="23">
        <v>0</v>
      </c>
      <c r="S89" s="23">
        <f t="shared" si="15"/>
        <v>0</v>
      </c>
      <c r="T89" s="23">
        <v>0</v>
      </c>
      <c r="U89" s="23">
        <v>0</v>
      </c>
      <c r="W89" s="38"/>
      <c r="X89" s="38"/>
      <c r="Y89" s="38">
        <v>0.104</v>
      </c>
      <c r="Z89" s="38"/>
      <c r="AB89" s="225"/>
      <c r="AC89" s="226"/>
      <c r="AD89" s="225"/>
      <c r="AE89" s="226"/>
      <c r="AG89" s="59">
        <f t="shared" si="16"/>
        <v>0.124</v>
      </c>
    </row>
    <row r="90" spans="1:33" ht="51" x14ac:dyDescent="0.25">
      <c r="A90" s="130">
        <f t="shared" si="18"/>
        <v>20</v>
      </c>
      <c r="B90" s="26" t="s">
        <v>190</v>
      </c>
      <c r="C90" s="50"/>
      <c r="D90" s="26"/>
      <c r="E90" s="50"/>
      <c r="F90" s="26"/>
      <c r="G90" s="50" t="s">
        <v>226</v>
      </c>
      <c r="H90" s="26"/>
      <c r="I90" s="66" t="s">
        <v>217</v>
      </c>
      <c r="J90" s="26"/>
      <c r="K90" s="26"/>
      <c r="L90" s="66" t="s">
        <v>217</v>
      </c>
      <c r="M90" s="26"/>
      <c r="N90" s="26"/>
      <c r="O90" s="66" t="s">
        <v>217</v>
      </c>
      <c r="P90" s="23">
        <f t="shared" si="15"/>
        <v>0</v>
      </c>
      <c r="Q90" s="22">
        <v>0.25800000000000001</v>
      </c>
      <c r="R90" s="23">
        <f t="shared" si="15"/>
        <v>0</v>
      </c>
      <c r="S90" s="23">
        <f t="shared" si="15"/>
        <v>0</v>
      </c>
      <c r="T90" s="23">
        <v>0</v>
      </c>
      <c r="U90" s="23">
        <v>0</v>
      </c>
      <c r="W90" s="38"/>
      <c r="X90" s="38">
        <v>0.23100000000000001</v>
      </c>
      <c r="Y90" s="38"/>
      <c r="Z90" s="38"/>
      <c r="AB90" s="225"/>
      <c r="AC90" s="226"/>
      <c r="AD90" s="225"/>
      <c r="AE90" s="226"/>
      <c r="AG90" s="59">
        <f t="shared" si="16"/>
        <v>0.25800000000000001</v>
      </c>
    </row>
    <row r="91" spans="1:33" ht="25.5" x14ac:dyDescent="0.25">
      <c r="A91" s="130">
        <f t="shared" si="18"/>
        <v>21</v>
      </c>
      <c r="B91" s="26" t="s">
        <v>155</v>
      </c>
      <c r="C91" s="50"/>
      <c r="D91" s="26"/>
      <c r="E91" s="50"/>
      <c r="F91" s="26"/>
      <c r="G91" s="50" t="s">
        <v>228</v>
      </c>
      <c r="H91" s="26"/>
      <c r="I91" s="66" t="s">
        <v>217</v>
      </c>
      <c r="J91" s="26"/>
      <c r="K91" s="26"/>
      <c r="L91" s="66" t="s">
        <v>217</v>
      </c>
      <c r="M91" s="26"/>
      <c r="N91" s="26"/>
      <c r="O91" s="66" t="s">
        <v>217</v>
      </c>
      <c r="P91" s="23">
        <f t="shared" si="15"/>
        <v>0</v>
      </c>
      <c r="Q91" s="22">
        <v>0.49299999999999999</v>
      </c>
      <c r="R91" s="23">
        <f t="shared" si="15"/>
        <v>0</v>
      </c>
      <c r="S91" s="23">
        <f t="shared" si="15"/>
        <v>0</v>
      </c>
      <c r="T91" s="23">
        <v>0</v>
      </c>
      <c r="U91" s="23">
        <v>0</v>
      </c>
      <c r="W91" s="38"/>
      <c r="X91" s="38">
        <v>0.41899999999999998</v>
      </c>
      <c r="Y91" s="38"/>
      <c r="Z91" s="38"/>
      <c r="AB91" s="225"/>
      <c r="AC91" s="226"/>
      <c r="AD91" s="225"/>
      <c r="AE91" s="226"/>
      <c r="AG91" s="59">
        <f t="shared" si="16"/>
        <v>0.49299999999999999</v>
      </c>
    </row>
    <row r="92" spans="1:33" ht="38.25" x14ac:dyDescent="0.25">
      <c r="A92" s="130">
        <f t="shared" si="18"/>
        <v>22</v>
      </c>
      <c r="B92" s="26" t="s">
        <v>234</v>
      </c>
      <c r="C92" s="50"/>
      <c r="D92" s="26"/>
      <c r="E92" s="50"/>
      <c r="F92" s="26"/>
      <c r="G92" s="50" t="s">
        <v>272</v>
      </c>
      <c r="H92" s="26"/>
      <c r="I92" s="66"/>
      <c r="J92" s="26"/>
      <c r="K92" s="26"/>
      <c r="L92" s="66" t="s">
        <v>217</v>
      </c>
      <c r="M92" s="26"/>
      <c r="N92" s="66"/>
      <c r="O92" s="66" t="s">
        <v>217</v>
      </c>
      <c r="P92" s="23">
        <v>0</v>
      </c>
      <c r="Q92" s="23">
        <v>0</v>
      </c>
      <c r="R92" s="23">
        <v>0</v>
      </c>
      <c r="S92" s="23">
        <v>0</v>
      </c>
      <c r="T92" s="22">
        <v>0.53500000000000003</v>
      </c>
      <c r="U92" s="23">
        <v>0</v>
      </c>
      <c r="W92" s="38"/>
      <c r="X92" s="38"/>
      <c r="Y92" s="38"/>
      <c r="Z92" s="38"/>
      <c r="AB92" s="110"/>
      <c r="AC92" s="111"/>
      <c r="AD92" s="110"/>
      <c r="AE92" s="111"/>
      <c r="AG92" s="59">
        <f t="shared" si="16"/>
        <v>0.53500000000000003</v>
      </c>
    </row>
    <row r="93" spans="1:33" ht="25.5" x14ac:dyDescent="0.25">
      <c r="A93" s="130">
        <f t="shared" si="18"/>
        <v>23</v>
      </c>
      <c r="B93" s="26" t="s">
        <v>235</v>
      </c>
      <c r="C93" s="50"/>
      <c r="D93" s="26"/>
      <c r="E93" s="50"/>
      <c r="F93" s="26"/>
      <c r="G93" s="50" t="s">
        <v>273</v>
      </c>
      <c r="H93" s="26"/>
      <c r="I93" s="66"/>
      <c r="J93" s="26"/>
      <c r="K93" s="26"/>
      <c r="L93" s="66" t="s">
        <v>217</v>
      </c>
      <c r="M93" s="26"/>
      <c r="N93" s="66"/>
      <c r="O93" s="66" t="s">
        <v>217</v>
      </c>
      <c r="P93" s="23">
        <v>0</v>
      </c>
      <c r="Q93" s="23">
        <v>0</v>
      </c>
      <c r="R93" s="23">
        <v>0</v>
      </c>
      <c r="S93" s="23">
        <v>0</v>
      </c>
      <c r="T93" s="22">
        <v>0.15</v>
      </c>
      <c r="U93" s="23">
        <v>0</v>
      </c>
      <c r="W93" s="38"/>
      <c r="X93" s="38"/>
      <c r="Y93" s="38"/>
      <c r="Z93" s="38"/>
      <c r="AB93" s="110"/>
      <c r="AC93" s="111"/>
      <c r="AD93" s="110"/>
      <c r="AE93" s="111"/>
      <c r="AG93" s="59">
        <f t="shared" si="16"/>
        <v>0.15</v>
      </c>
    </row>
    <row r="94" spans="1:33" ht="25.5" x14ac:dyDescent="0.25">
      <c r="A94" s="130">
        <f t="shared" si="18"/>
        <v>24</v>
      </c>
      <c r="B94" s="26" t="s">
        <v>236</v>
      </c>
      <c r="C94" s="50"/>
      <c r="D94" s="26"/>
      <c r="E94" s="50"/>
      <c r="F94" s="26"/>
      <c r="G94" s="50" t="s">
        <v>241</v>
      </c>
      <c r="H94" s="26"/>
      <c r="I94" s="66"/>
      <c r="J94" s="26"/>
      <c r="K94" s="26"/>
      <c r="L94" s="66" t="s">
        <v>217</v>
      </c>
      <c r="M94" s="26"/>
      <c r="N94" s="66"/>
      <c r="O94" s="66" t="s">
        <v>217</v>
      </c>
      <c r="P94" s="23">
        <v>0</v>
      </c>
      <c r="Q94" s="23">
        <v>0</v>
      </c>
      <c r="R94" s="23">
        <v>0</v>
      </c>
      <c r="S94" s="23">
        <v>0</v>
      </c>
      <c r="T94" s="22">
        <v>0.105</v>
      </c>
      <c r="U94" s="23">
        <v>0</v>
      </c>
      <c r="W94" s="38"/>
      <c r="X94" s="38"/>
      <c r="Y94" s="38"/>
      <c r="Z94" s="38"/>
      <c r="AB94" s="110"/>
      <c r="AC94" s="111"/>
      <c r="AD94" s="110"/>
      <c r="AE94" s="111"/>
      <c r="AG94" s="59">
        <f t="shared" si="16"/>
        <v>0.105</v>
      </c>
    </row>
    <row r="95" spans="1:33" s="137" customFormat="1" x14ac:dyDescent="0.25">
      <c r="A95" s="130">
        <f t="shared" si="18"/>
        <v>25</v>
      </c>
      <c r="B95" s="26" t="s">
        <v>306</v>
      </c>
      <c r="C95" s="50"/>
      <c r="D95" s="26"/>
      <c r="E95" s="50"/>
      <c r="F95" s="26"/>
      <c r="G95" s="50" t="s">
        <v>325</v>
      </c>
      <c r="H95" s="26"/>
      <c r="I95" s="66"/>
      <c r="J95" s="26"/>
      <c r="K95" s="26"/>
      <c r="L95" s="66"/>
      <c r="M95" s="26"/>
      <c r="N95" s="66" t="s">
        <v>217</v>
      </c>
      <c r="O95" s="66" t="s">
        <v>217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2">
        <v>0.17</v>
      </c>
      <c r="W95" s="38"/>
      <c r="X95" s="38"/>
      <c r="Y95" s="38"/>
      <c r="Z95" s="38"/>
      <c r="AB95" s="133"/>
      <c r="AC95" s="134"/>
      <c r="AD95" s="133"/>
      <c r="AE95" s="134"/>
      <c r="AG95" s="59">
        <f t="shared" si="16"/>
        <v>0.17</v>
      </c>
    </row>
    <row r="96" spans="1:33" s="137" customFormat="1" ht="25.5" x14ac:dyDescent="0.25">
      <c r="A96" s="130">
        <f t="shared" si="18"/>
        <v>26</v>
      </c>
      <c r="B96" s="26" t="s">
        <v>307</v>
      </c>
      <c r="C96" s="50"/>
      <c r="D96" s="26"/>
      <c r="E96" s="50"/>
      <c r="F96" s="26"/>
      <c r="G96" s="50" t="s">
        <v>326</v>
      </c>
      <c r="H96" s="26"/>
      <c r="I96" s="66"/>
      <c r="J96" s="26"/>
      <c r="K96" s="26"/>
      <c r="L96" s="66"/>
      <c r="M96" s="26"/>
      <c r="N96" s="66" t="s">
        <v>217</v>
      </c>
      <c r="O96" s="66" t="s">
        <v>217</v>
      </c>
      <c r="P96" s="23">
        <v>0</v>
      </c>
      <c r="Q96" s="23">
        <v>0</v>
      </c>
      <c r="R96" s="23">
        <v>0</v>
      </c>
      <c r="S96" s="23">
        <v>0</v>
      </c>
      <c r="T96" s="23">
        <v>0</v>
      </c>
      <c r="U96" s="22">
        <v>0.20300000000000001</v>
      </c>
      <c r="W96" s="38"/>
      <c r="X96" s="38"/>
      <c r="Y96" s="38"/>
      <c r="Z96" s="38"/>
      <c r="AB96" s="133"/>
      <c r="AC96" s="134"/>
      <c r="AD96" s="133"/>
      <c r="AE96" s="134"/>
      <c r="AG96" s="59">
        <f t="shared" si="16"/>
        <v>0.20300000000000001</v>
      </c>
    </row>
    <row r="97" spans="1:33" s="137" customFormat="1" x14ac:dyDescent="0.25">
      <c r="A97" s="130">
        <f t="shared" si="18"/>
        <v>27</v>
      </c>
      <c r="B97" s="26" t="s">
        <v>308</v>
      </c>
      <c r="C97" s="50"/>
      <c r="D97" s="26"/>
      <c r="E97" s="50"/>
      <c r="F97" s="26"/>
      <c r="G97" s="50" t="s">
        <v>327</v>
      </c>
      <c r="H97" s="26"/>
      <c r="I97" s="66"/>
      <c r="J97" s="26"/>
      <c r="K97" s="26"/>
      <c r="L97" s="66"/>
      <c r="M97" s="26"/>
      <c r="N97" s="66" t="s">
        <v>217</v>
      </c>
      <c r="O97" s="66" t="s">
        <v>217</v>
      </c>
      <c r="P97" s="23">
        <v>0</v>
      </c>
      <c r="Q97" s="23">
        <v>0</v>
      </c>
      <c r="R97" s="23">
        <v>0</v>
      </c>
      <c r="S97" s="23">
        <v>0</v>
      </c>
      <c r="T97" s="23">
        <v>0</v>
      </c>
      <c r="U97" s="22">
        <v>0.39300000000000002</v>
      </c>
      <c r="W97" s="38"/>
      <c r="X97" s="38"/>
      <c r="Y97" s="38"/>
      <c r="Z97" s="38"/>
      <c r="AB97" s="133"/>
      <c r="AC97" s="134"/>
      <c r="AD97" s="133"/>
      <c r="AE97" s="134"/>
      <c r="AG97" s="59">
        <f t="shared" si="16"/>
        <v>0.39300000000000002</v>
      </c>
    </row>
    <row r="98" spans="1:33" s="137" customFormat="1" ht="38.25" x14ac:dyDescent="0.25">
      <c r="A98" s="130">
        <f t="shared" si="18"/>
        <v>28</v>
      </c>
      <c r="B98" s="26" t="s">
        <v>309</v>
      </c>
      <c r="C98" s="50"/>
      <c r="D98" s="26"/>
      <c r="E98" s="50"/>
      <c r="F98" s="26"/>
      <c r="G98" s="50" t="s">
        <v>328</v>
      </c>
      <c r="H98" s="26"/>
      <c r="I98" s="66"/>
      <c r="J98" s="26"/>
      <c r="K98" s="26"/>
      <c r="L98" s="66"/>
      <c r="M98" s="26"/>
      <c r="N98" s="66" t="s">
        <v>217</v>
      </c>
      <c r="O98" s="66" t="s">
        <v>217</v>
      </c>
      <c r="P98" s="23">
        <v>0</v>
      </c>
      <c r="Q98" s="23">
        <v>0</v>
      </c>
      <c r="R98" s="23">
        <v>0</v>
      </c>
      <c r="S98" s="23">
        <v>0</v>
      </c>
      <c r="T98" s="23">
        <v>0</v>
      </c>
      <c r="U98" s="22">
        <v>0.73499999999999999</v>
      </c>
      <c r="W98" s="38"/>
      <c r="X98" s="38"/>
      <c r="Y98" s="38"/>
      <c r="Z98" s="38"/>
      <c r="AB98" s="133"/>
      <c r="AC98" s="134"/>
      <c r="AD98" s="133"/>
      <c r="AE98" s="134"/>
      <c r="AG98" s="59">
        <f t="shared" si="16"/>
        <v>0.73499999999999999</v>
      </c>
    </row>
    <row r="99" spans="1:33" x14ac:dyDescent="0.25">
      <c r="A99" s="130">
        <f t="shared" si="18"/>
        <v>29</v>
      </c>
      <c r="B99" s="26" t="s">
        <v>266</v>
      </c>
      <c r="C99" s="26"/>
      <c r="D99" s="26"/>
      <c r="E99" s="26"/>
      <c r="F99" s="26"/>
      <c r="G99" s="50" t="s">
        <v>274</v>
      </c>
      <c r="H99" s="50"/>
      <c r="I99" s="50"/>
      <c r="J99" s="50"/>
      <c r="K99" s="50"/>
      <c r="L99" s="50"/>
      <c r="M99" s="50" t="s">
        <v>217</v>
      </c>
      <c r="N99" s="66"/>
      <c r="O99" s="66" t="s">
        <v>217</v>
      </c>
      <c r="P99" s="23">
        <f t="shared" si="15"/>
        <v>0</v>
      </c>
      <c r="Q99" s="23">
        <f t="shared" si="15"/>
        <v>0</v>
      </c>
      <c r="R99" s="23">
        <f t="shared" si="15"/>
        <v>0</v>
      </c>
      <c r="S99" s="23">
        <f t="shared" si="15"/>
        <v>0</v>
      </c>
      <c r="T99" s="22">
        <v>0.06</v>
      </c>
      <c r="U99" s="23">
        <v>0</v>
      </c>
      <c r="W99" s="38"/>
      <c r="X99" s="38"/>
      <c r="Y99" s="38"/>
      <c r="Z99" s="38"/>
      <c r="AB99" s="225"/>
      <c r="AC99" s="226"/>
      <c r="AD99" s="225">
        <v>5.8000000000000003E-2</v>
      </c>
      <c r="AE99" s="226"/>
      <c r="AG99" s="59">
        <f t="shared" si="16"/>
        <v>0.06</v>
      </c>
    </row>
    <row r="100" spans="1:33" x14ac:dyDescent="0.25">
      <c r="A100" s="85"/>
      <c r="B100" s="51" t="s">
        <v>85</v>
      </c>
      <c r="C100" s="51"/>
      <c r="D100" s="51"/>
      <c r="E100" s="51"/>
      <c r="F100" s="51"/>
      <c r="G100" s="103">
        <f>SUM(G71:G99)</f>
        <v>0</v>
      </c>
      <c r="H100" s="51"/>
      <c r="I100" s="51"/>
      <c r="J100" s="51"/>
      <c r="K100" s="51"/>
      <c r="L100" s="51"/>
      <c r="M100" s="51"/>
      <c r="N100" s="51"/>
      <c r="O100" s="51"/>
      <c r="P100" s="24">
        <f t="shared" ref="P100:U100" si="19">SUM(P71:P99)</f>
        <v>1.036</v>
      </c>
      <c r="Q100" s="24">
        <f t="shared" si="19"/>
        <v>7.5020000000000007</v>
      </c>
      <c r="R100" s="24">
        <f t="shared" si="19"/>
        <v>0</v>
      </c>
      <c r="S100" s="24">
        <f t="shared" si="19"/>
        <v>2.8860000000000001</v>
      </c>
      <c r="T100" s="24">
        <f t="shared" si="19"/>
        <v>7.5450000000000008</v>
      </c>
      <c r="U100" s="24">
        <f t="shared" si="19"/>
        <v>1.694</v>
      </c>
      <c r="AB100" s="221">
        <f>SUM(AB71:AC99)</f>
        <v>0.56499999999999995</v>
      </c>
      <c r="AC100" s="222"/>
      <c r="AD100" s="221">
        <f>SUM(AD71:AE99)</f>
        <v>5.8000000000000003E-2</v>
      </c>
      <c r="AE100" s="222"/>
      <c r="AG100" s="24">
        <f>SUM(AG71:AG99)</f>
        <v>20.662999999999997</v>
      </c>
    </row>
    <row r="101" spans="1:33" x14ac:dyDescent="0.25">
      <c r="A101" s="81"/>
      <c r="B101" s="51" t="s">
        <v>191</v>
      </c>
      <c r="C101" s="51"/>
      <c r="D101" s="51"/>
      <c r="E101" s="51"/>
      <c r="F101" s="51"/>
      <c r="G101" s="103">
        <f>G46+G63+G66+G69+G100</f>
        <v>131.30599999999998</v>
      </c>
      <c r="H101" s="51"/>
      <c r="I101" s="51"/>
      <c r="J101" s="51"/>
      <c r="K101" s="51"/>
      <c r="L101" s="51"/>
      <c r="M101" s="51"/>
      <c r="N101" s="51"/>
      <c r="O101" s="51"/>
      <c r="P101" s="24">
        <f t="shared" ref="P101:U101" si="20">P100+P69+P66+P63+P46</f>
        <v>1.6520000000000001</v>
      </c>
      <c r="Q101" s="24">
        <f t="shared" si="20"/>
        <v>9.4090000000000007</v>
      </c>
      <c r="R101" s="24">
        <f t="shared" si="20"/>
        <v>0</v>
      </c>
      <c r="S101" s="24">
        <f t="shared" si="20"/>
        <v>33.146999999999998</v>
      </c>
      <c r="T101" s="24">
        <f t="shared" si="20"/>
        <v>69.977000000000004</v>
      </c>
      <c r="U101" s="24">
        <f t="shared" si="20"/>
        <v>59.321000000000012</v>
      </c>
      <c r="AB101" s="239">
        <f>AB100+AB69+AB66+AB63+AB46</f>
        <v>16.524999999999999</v>
      </c>
      <c r="AC101" s="240"/>
      <c r="AD101" s="239">
        <f>AD100+AD69+AD66+AD63+AD46</f>
        <v>44.185000000000002</v>
      </c>
      <c r="AE101" s="240"/>
      <c r="AG101" s="24">
        <f>AG100+AG69+AG66+AG63+AG46</f>
        <v>173.50600000000003</v>
      </c>
    </row>
    <row r="102" spans="1:33" x14ac:dyDescent="0.25">
      <c r="A102" s="53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5"/>
      <c r="Q102" s="55"/>
      <c r="R102" s="55"/>
      <c r="S102" s="55"/>
      <c r="T102" s="55"/>
      <c r="U102" s="55"/>
      <c r="AG102" s="55"/>
    </row>
  </sheetData>
  <mergeCells count="117">
    <mergeCell ref="R1:AG1"/>
    <mergeCell ref="A9:AG9"/>
    <mergeCell ref="U6:X6"/>
    <mergeCell ref="M12:M13"/>
    <mergeCell ref="N12:N13"/>
    <mergeCell ref="O12:O13"/>
    <mergeCell ref="AB101:AC101"/>
    <mergeCell ref="AD101:AE101"/>
    <mergeCell ref="AB46:AC46"/>
    <mergeCell ref="AD46:AE46"/>
    <mergeCell ref="A48:AG48"/>
    <mergeCell ref="AB63:AC63"/>
    <mergeCell ref="AD63:AE63"/>
    <mergeCell ref="A64:AG64"/>
    <mergeCell ref="A67:U67"/>
    <mergeCell ref="AB69:AC69"/>
    <mergeCell ref="AD69:AE69"/>
    <mergeCell ref="AB71:AC71"/>
    <mergeCell ref="AD71:AE71"/>
    <mergeCell ref="AB72:AC72"/>
    <mergeCell ref="AD72:AE72"/>
    <mergeCell ref="AB73:AC73"/>
    <mergeCell ref="AD73:AE73"/>
    <mergeCell ref="AB68:AC68"/>
    <mergeCell ref="AD68:AE68"/>
    <mergeCell ref="AB17:AC17"/>
    <mergeCell ref="AD17:AE17"/>
    <mergeCell ref="T10:U10"/>
    <mergeCell ref="A11:A14"/>
    <mergeCell ref="B11:B14"/>
    <mergeCell ref="C11:F11"/>
    <mergeCell ref="G11:G13"/>
    <mergeCell ref="T11:T13"/>
    <mergeCell ref="U11:U13"/>
    <mergeCell ref="H14:L14"/>
    <mergeCell ref="P12:S12"/>
    <mergeCell ref="P14:S14"/>
    <mergeCell ref="AB26:AC26"/>
    <mergeCell ref="AD26:AE26"/>
    <mergeCell ref="AB21:AC21"/>
    <mergeCell ref="AD21:AE21"/>
    <mergeCell ref="AB22:AC22"/>
    <mergeCell ref="AD22:AE22"/>
    <mergeCell ref="AB18:AC18"/>
    <mergeCell ref="AD18:AE18"/>
    <mergeCell ref="AB19:AC19"/>
    <mergeCell ref="AD19:AE19"/>
    <mergeCell ref="AB20:AC20"/>
    <mergeCell ref="AD20:AE20"/>
    <mergeCell ref="AB32:AC32"/>
    <mergeCell ref="AD32:AE32"/>
    <mergeCell ref="AB35:AC35"/>
    <mergeCell ref="AD35:AE35"/>
    <mergeCell ref="AB30:AC30"/>
    <mergeCell ref="AD30:AE30"/>
    <mergeCell ref="AB27:AC27"/>
    <mergeCell ref="AD27:AE27"/>
    <mergeCell ref="AB28:AC28"/>
    <mergeCell ref="AD28:AE28"/>
    <mergeCell ref="AB29:AC29"/>
    <mergeCell ref="AD29:AE29"/>
    <mergeCell ref="AB84:AC84"/>
    <mergeCell ref="AD84:AE84"/>
    <mergeCell ref="AB43:AC43"/>
    <mergeCell ref="AD43:AE43"/>
    <mergeCell ref="AB39:AC39"/>
    <mergeCell ref="AD39:AE39"/>
    <mergeCell ref="AB40:AC40"/>
    <mergeCell ref="AD40:AE40"/>
    <mergeCell ref="AB41:AC41"/>
    <mergeCell ref="AD41:AE41"/>
    <mergeCell ref="AD42:AE42"/>
    <mergeCell ref="AB78:AC78"/>
    <mergeCell ref="AD78:AE78"/>
    <mergeCell ref="AB74:AC74"/>
    <mergeCell ref="AD74:AE74"/>
    <mergeCell ref="A70:AG70"/>
    <mergeCell ref="AB83:AC83"/>
    <mergeCell ref="AD83:AE83"/>
    <mergeCell ref="AB77:AC77"/>
    <mergeCell ref="AD77:AE77"/>
    <mergeCell ref="AB100:AC100"/>
    <mergeCell ref="AD100:AE100"/>
    <mergeCell ref="AB99:AC99"/>
    <mergeCell ref="AD99:AE99"/>
    <mergeCell ref="AB89:AC89"/>
    <mergeCell ref="AD89:AE89"/>
    <mergeCell ref="AB90:AC90"/>
    <mergeCell ref="AD90:AE90"/>
    <mergeCell ref="AB88:AC88"/>
    <mergeCell ref="AD88:AE88"/>
    <mergeCell ref="AB91:AC91"/>
    <mergeCell ref="AD91:AE91"/>
    <mergeCell ref="AG11:AG13"/>
    <mergeCell ref="A15:AG15"/>
    <mergeCell ref="A16:AG16"/>
    <mergeCell ref="A47:AG47"/>
    <mergeCell ref="H11:S11"/>
    <mergeCell ref="C12:F13"/>
    <mergeCell ref="H12:L12"/>
    <mergeCell ref="AB57:AC57"/>
    <mergeCell ref="AD57:AE57"/>
    <mergeCell ref="AB51:AC51"/>
    <mergeCell ref="AD51:AE51"/>
    <mergeCell ref="AB49:AC49"/>
    <mergeCell ref="AD49:AE49"/>
    <mergeCell ref="AB45:AC45"/>
    <mergeCell ref="AD45:AE45"/>
    <mergeCell ref="AB42:AC42"/>
    <mergeCell ref="AB36:AC36"/>
    <mergeCell ref="AD36:AE36"/>
    <mergeCell ref="AB37:AC37"/>
    <mergeCell ref="AD37:AE37"/>
    <mergeCell ref="AB38:AC38"/>
    <mergeCell ref="AD38:AE38"/>
    <mergeCell ref="AB31:AC31"/>
    <mergeCell ref="AD31:AE31"/>
  </mergeCells>
  <printOptions horizontalCentered="1"/>
  <pageMargins left="0.19685039370078741" right="0.19685039370078741" top="0.78740157480314965" bottom="0.19685039370078741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приложение 1</vt:lpstr>
      <vt:lpstr>приложение 2</vt:lpstr>
      <vt:lpstr>приложение 3</vt:lpstr>
      <vt:lpstr>'приложение 1'!Заголовки_для_печати</vt:lpstr>
      <vt:lpstr>'приложение 3'!Заголовки_для_печати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2014-03-20T11:50:14Z</dcterms:modified>
</cp:coreProperties>
</file>